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510" windowHeight="4440" activeTab="1"/>
  </bookViews>
  <sheets>
    <sheet name="BSHEET - 30 APRIL 2002" sheetId="1" r:id="rId1"/>
    <sheet name="NOTES-30 APRIL 2002" sheetId="2" r:id="rId2"/>
  </sheets>
  <definedNames/>
  <calcPr fullCalcOnLoad="1"/>
</workbook>
</file>

<file path=xl/sharedStrings.xml><?xml version="1.0" encoding="utf-8"?>
<sst xmlns="http://schemas.openxmlformats.org/spreadsheetml/2006/main" count="395" uniqueCount="345">
  <si>
    <t xml:space="preserve">Current </t>
  </si>
  <si>
    <t xml:space="preserve">Year </t>
  </si>
  <si>
    <t>To date</t>
  </si>
  <si>
    <t xml:space="preserve">  20,000 Treasury Shares</t>
  </si>
  <si>
    <t xml:space="preserve">1st quarter of </t>
  </si>
  <si>
    <t>2003</t>
  </si>
  <si>
    <t>Variances on profit forecasts and profit guarantee (only applicable to the final quarter)</t>
  </si>
  <si>
    <t>LAND HELD FOR DEVELOPMENT</t>
  </si>
  <si>
    <t>The RMB141.7 million debt or its equivalent of RM65.0 million is a credit facility granted</t>
  </si>
  <si>
    <t>This explanation is only applicable to final quarter</t>
  </si>
  <si>
    <t>for the Share Buy-Back as stated in Note 8.6</t>
  </si>
  <si>
    <t xml:space="preserve">During the period under review, the Group has struck off the following dormant companies from the </t>
  </si>
  <si>
    <t>Registrar of Companies' register</t>
  </si>
  <si>
    <t>Companies</t>
  </si>
  <si>
    <t>Effective Interest (%)</t>
  </si>
  <si>
    <t>Proposed establishment of an employees' share option scheme.</t>
  </si>
  <si>
    <t>Revenue</t>
  </si>
  <si>
    <t>Current Taxation</t>
  </si>
  <si>
    <t>Effective tax rate</t>
  </si>
  <si>
    <t>8.1 )</t>
  </si>
  <si>
    <t>8.3)</t>
  </si>
  <si>
    <t>8.5)</t>
  </si>
  <si>
    <t>8.6)</t>
  </si>
  <si>
    <t>8.7)</t>
  </si>
  <si>
    <t xml:space="preserve">17) </t>
  </si>
  <si>
    <t>Exceptional item</t>
  </si>
  <si>
    <t>CURRENT ASSETS</t>
  </si>
  <si>
    <t>Due from customers for construction contracts</t>
  </si>
  <si>
    <t>Inventories</t>
  </si>
  <si>
    <t>Due from subsidiaries</t>
  </si>
  <si>
    <t>Due from associated companies</t>
  </si>
  <si>
    <t>Trade receivables</t>
  </si>
  <si>
    <t>Other receivables</t>
  </si>
  <si>
    <t>CURRENT LIABILITIES</t>
  </si>
  <si>
    <t>Due to customers for construction contracts</t>
  </si>
  <si>
    <t>Trade payables</t>
  </si>
  <si>
    <t>Other payables</t>
  </si>
  <si>
    <t>Dividend payable</t>
  </si>
  <si>
    <t>NET CURRENT ASSETS</t>
  </si>
  <si>
    <t>NET ASSETS</t>
  </si>
  <si>
    <t>Represented by:</t>
  </si>
  <si>
    <t>SHARE CAPITAL</t>
  </si>
  <si>
    <t>RESERVES</t>
  </si>
  <si>
    <t>SHAREHOLDERS' FUND</t>
  </si>
  <si>
    <t>MINORITY INTERESTS</t>
  </si>
  <si>
    <t>LONG TERM BORROWINGS</t>
  </si>
  <si>
    <t xml:space="preserve">BONDS </t>
  </si>
  <si>
    <t>ISLAMIC FINANCING FACILITIES</t>
  </si>
  <si>
    <t>DEFERRED TAXATION</t>
  </si>
  <si>
    <t>OTHER LONG TERM PAYABLES</t>
  </si>
  <si>
    <t>TOTAL LONG TERM AND DEFERRED LIABILITIES</t>
  </si>
  <si>
    <t>TOTAL CAPITAL EMPLOYED</t>
  </si>
  <si>
    <t>30.04.2002</t>
  </si>
  <si>
    <t>AS AT 30TH APRIL 2002</t>
  </si>
  <si>
    <t>PROPERTY, PLANT AND EQUIPMENT</t>
  </si>
  <si>
    <t>INVESTMENT PROPERTIES</t>
  </si>
  <si>
    <t>SUBSIDIARIES</t>
  </si>
  <si>
    <t>ASSOCIATED COMPANIES</t>
  </si>
  <si>
    <t xml:space="preserve">GOODWILL </t>
  </si>
  <si>
    <t>SINKING FUND HELD BY TRUSTEES</t>
  </si>
  <si>
    <t xml:space="preserve">AS AT END </t>
  </si>
  <si>
    <t>OF CURRENT</t>
  </si>
  <si>
    <t>QUARTER</t>
  </si>
  <si>
    <t xml:space="preserve">AS AT </t>
  </si>
  <si>
    <t>PRECEDING</t>
  </si>
  <si>
    <t>FINANCIAL</t>
  </si>
  <si>
    <t>YEAR END</t>
  </si>
  <si>
    <t>30.04.2001</t>
  </si>
  <si>
    <t>Notes as at 30 April 2002</t>
  </si>
  <si>
    <t>financial statements as compared with the last audited financial statements of 31 January 2002 and applicable</t>
  </si>
  <si>
    <t>There is no profit/(loss) on sales of investments and/or properties for the current financial period.</t>
  </si>
  <si>
    <t>Bukit Sentosa Management Services Sdn Bhd</t>
  </si>
  <si>
    <t>Pandan Indah Management Services Sdn Bhd</t>
  </si>
  <si>
    <t>Perotech Industry Sdn Bhd</t>
  </si>
  <si>
    <t>The Board of Directors did not recommend any payment of interim dividend.</t>
  </si>
  <si>
    <t>8.8)</t>
  </si>
  <si>
    <t>Bonds</t>
  </si>
  <si>
    <t>There is no exceptional item for the quarter under review.</t>
  </si>
  <si>
    <t xml:space="preserve">Total </t>
  </si>
  <si>
    <t xml:space="preserve">Balance </t>
  </si>
  <si>
    <t>Unutilise</t>
  </si>
  <si>
    <t xml:space="preserve">transferred to another court of concurrent jurisdiction and the application for striking </t>
  </si>
  <si>
    <t>and the absence of group tax relief for tax suffered by certain subsidiary companies.</t>
  </si>
  <si>
    <t xml:space="preserve">tax rate due mainly to certain expenses which are not deductible, tax losses of certain subsidiary companies </t>
  </si>
  <si>
    <t xml:space="preserve">Property investment &amp; development </t>
  </si>
  <si>
    <t>Turnover decreased by 10% to RM233.5 million compared to RM259.3 million in the preceding quarter while</t>
  </si>
  <si>
    <t>The higher profit achieved this quarter as compared to the preceding quarter was contributed by .</t>
  </si>
  <si>
    <t>The Company has provided corporate guarantee of RM1.06 billion to subsidiaries for credit facilities granted.</t>
  </si>
  <si>
    <t>141.7 million</t>
  </si>
  <si>
    <t>1,326.95 million</t>
  </si>
  <si>
    <t xml:space="preserve">RM45.2 million of the unsecured borrowings is by the Leasing and Trading Division which is used to </t>
  </si>
  <si>
    <t>Share of profit in Associated Company</t>
  </si>
  <si>
    <t>Hotel &amp; recreation</t>
  </si>
  <si>
    <t>The Company and Group has adopted the same accounting policies and methods of computation in its quarterly</t>
  </si>
  <si>
    <t>accounting standards of the Malaysian Accounting Standards Board ("MASB") became effective during the</t>
  </si>
  <si>
    <t>current financial period.</t>
  </si>
  <si>
    <t>The income tax expense of the Group reflects an effective tax rate which is higher than the statutory</t>
  </si>
  <si>
    <t xml:space="preserve">The Company had, on 10 October 2000, obtained its shareholders' approval to establish an </t>
  </si>
  <si>
    <t xml:space="preserve">Employees' Share Option Scheme (ESOS). Having obtained the SC's approval on </t>
  </si>
  <si>
    <t xml:space="preserve">23 August 2000 and all other requisite approvals, the ESOS is ready for implementation with </t>
  </si>
  <si>
    <t>effect from 11 May 2001 to 10 May 2006.</t>
  </si>
  <si>
    <t>Utilisation of proceeds arising from the issuance of RM300 million Al-Bai Bithaman Ajil Islamic Debt Securities ("BaIDS")</t>
  </si>
  <si>
    <t xml:space="preserve">As approved </t>
  </si>
  <si>
    <t>by SC</t>
  </si>
  <si>
    <t>Utilisation</t>
  </si>
  <si>
    <t>RM ' million</t>
  </si>
  <si>
    <t>Redemption of loan</t>
  </si>
  <si>
    <t>Building cost and working capital</t>
  </si>
  <si>
    <t>Balance - unutilised</t>
  </si>
  <si>
    <t>8.4)</t>
  </si>
  <si>
    <t xml:space="preserve">The Foreign Investment Committee has approved the Proposed Merger vide its letter </t>
  </si>
  <si>
    <t>dated 10 September 2001. The said approval is subject to the following:</t>
  </si>
  <si>
    <t>i.</t>
  </si>
  <si>
    <t>That the Company increases its Bumiputera equity content to at least 30% by</t>
  </si>
  <si>
    <t>31 December 2002, and</t>
  </si>
  <si>
    <t>ii.</t>
  </si>
  <si>
    <t>The approval of the Securities Commission for the Proposed Merger</t>
  </si>
  <si>
    <t xml:space="preserve">Proposed Issuance Of RM600 million Al-Bithaman Ajil Islamic Debt Securities ("BaIDS") by a </t>
  </si>
  <si>
    <t>wholly-owned subsidiary, Maxisegar Sdn Bhd</t>
  </si>
  <si>
    <t xml:space="preserve">On 5 September 2001, Talam had announced that Maxisegar Sdn Bhd ("Maxisegar") </t>
  </si>
  <si>
    <t xml:space="preserve">had executed legal document on 3 September 2001 to issue a fully underwritten </t>
  </si>
  <si>
    <t xml:space="preserve">RM600 million BaIDS, which is arranged by Abrar Discounts Berhad to part finance the </t>
  </si>
  <si>
    <t xml:space="preserve">construction of the main campus of University Industry Selangor and the development </t>
  </si>
  <si>
    <t xml:space="preserve">and construction of three (3) pieces of development land alienated by the Selangor State </t>
  </si>
  <si>
    <t>Government to Maxisegar ("UNISEL project Lands") on 17 January 2001.</t>
  </si>
  <si>
    <t>The issuance of the BaIDS are subject to the following approvals:</t>
  </si>
  <si>
    <t>i.   The approval of the SC, which was obtained vide its letter dated 7 September 2001;</t>
  </si>
  <si>
    <t>ii.  The holders of RM150 million nominal value of 5% Secured Serial Bonds of Talam</t>
  </si>
  <si>
    <t xml:space="preserve">     for the proposed variation to the gearing ratio of the Talam Group, which was obtained </t>
  </si>
  <si>
    <t xml:space="preserve">     on 22 August 2001; and</t>
  </si>
  <si>
    <t xml:space="preserve">iii. The holders of Maxisegar's existing RM300 million Al-Bithaman Ajil Islamic Debt Securities </t>
  </si>
  <si>
    <t xml:space="preserve">    for the proposed variation to the gearing ratio of Maxisegar and the exclusion of the</t>
  </si>
  <si>
    <t xml:space="preserve">    UNISEL Project Lands from their existing debenture, which was obtained on 23 August 2001.</t>
  </si>
  <si>
    <t>The BaIDS comprises 3 tranches. The first and second tranche of RM210 million each was</t>
  </si>
  <si>
    <t>issued on 17 October 2001 and 30 November 2001 respectively.</t>
  </si>
  <si>
    <t>Utilisation of proceeds arising from the issuance of RM600 million Al-Bai Bithaman Ajil Islamic Debt Securities ("BaIDS")</t>
  </si>
  <si>
    <t>Project Account</t>
  </si>
  <si>
    <t>Financing of construction cost</t>
  </si>
  <si>
    <t>Finance Charges</t>
  </si>
  <si>
    <t>Debt Service Reserve</t>
  </si>
  <si>
    <t>iii.</t>
  </si>
  <si>
    <t>iv.</t>
  </si>
  <si>
    <t>Administration &amp; Development Cost</t>
  </si>
  <si>
    <t>v.</t>
  </si>
  <si>
    <t>Working Capital</t>
  </si>
  <si>
    <t>Discount portion of BaIDS</t>
  </si>
  <si>
    <t>Share Buy Back ("SBB")</t>
  </si>
  <si>
    <t>The Economic Planning Unit vide its letter dated 29 January 2002 has approved the Proposed Merger.</t>
  </si>
  <si>
    <t>Part of the proceeds arising from the issuance of RM600 million BaIDS were utilised as follows:</t>
  </si>
  <si>
    <t>vi.</t>
  </si>
  <si>
    <t>Building Cost</t>
  </si>
  <si>
    <t>Infrastructure Cost</t>
  </si>
  <si>
    <t xml:space="preserve">On 26 April 2001, Talam has obtained its shareholders' approval to purchase up to 10% of the paid-up </t>
  </si>
  <si>
    <t>The BaIDS has been fully issued via the issuance of the third tranche of RM180 million on 6 February 2002.</t>
  </si>
  <si>
    <t>judgement and had applied for stay of execution pending the appeal. On 3 April 2001, the Court of  Appeal</t>
  </si>
  <si>
    <t xml:space="preserve"> items and share of profits / (losses) of Associated companies</t>
  </si>
  <si>
    <t xml:space="preserve">Profit before income tax, minority interest and extraordinary </t>
  </si>
  <si>
    <t>prior year</t>
  </si>
  <si>
    <t xml:space="preserve">Taxation, deferred taxation and/or adjustments of under or over-provision in respect of </t>
  </si>
  <si>
    <t>financial statements.</t>
  </si>
  <si>
    <t xml:space="preserve">Material events subsequent to the period reported on, that have not been reflected in the </t>
  </si>
  <si>
    <t>share capital of the Company.   Subsequently, the Company's shareholders had on 20 June 2001</t>
  </si>
  <si>
    <t>approved the renewal of SBB.</t>
  </si>
  <si>
    <t>Date</t>
  </si>
  <si>
    <t>Number of Share Purchased</t>
  </si>
  <si>
    <t>Highest Price</t>
  </si>
  <si>
    <t>Lowest Price</t>
  </si>
  <si>
    <t>Average Price</t>
  </si>
  <si>
    <t>Total Amount Paid</t>
  </si>
  <si>
    <t>Number of Shares Held as Treasury Shares</t>
  </si>
  <si>
    <t>RM</t>
  </si>
  <si>
    <t>The shares purchased are being held as treasury shares in accordance with the requirement of</t>
  </si>
  <si>
    <t>Section 67A of the Companies Act, 1965.</t>
  </si>
  <si>
    <t xml:space="preserve">Issuance and repayment of debt and equity securities, share buy-backs, share cancellations, </t>
  </si>
  <si>
    <t>shares held as treasury shares and resale of treasury shares</t>
  </si>
  <si>
    <t>There were no issuance and repayment of debt and equity securities in the financial period under review save</t>
  </si>
  <si>
    <t>Islamic financing facilities</t>
  </si>
  <si>
    <t xml:space="preserve">to a subsidiary in The People's Republic of China to part-finance the construction of a hotel. Another </t>
  </si>
  <si>
    <t>provide back to back financing to contractors for the construction the development projects of Talam Group.</t>
  </si>
  <si>
    <t>the employees during the current financial period.</t>
  </si>
  <si>
    <t xml:space="preserve">8.2) </t>
  </si>
  <si>
    <t xml:space="preserve">     ("Europlus") including the merger of their property related businesses ("Proposed Merger")</t>
  </si>
  <si>
    <t>The unutilised amount of RM64.33 million, are currently placed in short term deposits to earn interest and shall</t>
  </si>
  <si>
    <t>be utilised in the manner as approved by SC.</t>
  </si>
  <si>
    <t>i)</t>
  </si>
  <si>
    <t>ii)</t>
  </si>
  <si>
    <t xml:space="preserve">On 16 May 2002, the Board of Directors of Talam had announced that the Company has proposed to seek </t>
  </si>
  <si>
    <t>the approval of its shareholders for the renewal on the mandate to purchase up to ten percent (10%) of the</t>
  </si>
  <si>
    <t>issued and paid-up capital at the forthcoming Annual General Meeting.</t>
  </si>
  <si>
    <t>Recurrent Related Party Transactions Of A Revenue Or Trading Nature</t>
  </si>
  <si>
    <t>The Board of Directors of Talam had on 16 May 2002 announced tha the Company has proposed to obtain</t>
  </si>
  <si>
    <t>a renewal of the shareholders' mandate for recurrent related party transactions of a revenue or trading nature</t>
  </si>
  <si>
    <t xml:space="preserve">("Proposed Shareholders' Mandate), pursuant to Chapter 10.09 of the Listing Requirements of Kuala Lumpur </t>
  </si>
  <si>
    <t>Stock Exchange ("KLSE") at the forthcoming Annual General Meeting.</t>
  </si>
  <si>
    <t>Tenancy Agreement between Pandan Indah Medical Management Sdn Bhd and Carta Ambang Sdn Bhd</t>
  </si>
  <si>
    <t xml:space="preserve">On 7 June 2002, Pandan Indah Medical Management Sdn Bhd ("PIMM"), a company which Talam and Europlus </t>
  </si>
  <si>
    <t xml:space="preserve">has effective interest of 50% respectively and Maxisegar Sdn Bhd, a wholly owned subsidiary of Talam, entered </t>
  </si>
  <si>
    <t>into a Tenancy Agreement with Carta Ambang Sdn Bhd, a wholly owned subsidiary of Pantai Holdings Berhad,</t>
  </si>
  <si>
    <t>to rent a hospital office building, and medical officers' block with a total built-up area of 218,972 square feet</t>
  </si>
  <si>
    <t>together with car park bays for a long term lease.</t>
  </si>
  <si>
    <t>has granted the stay of execution. The appeal to the Court of Appeal was part heard on 15 May 2002</t>
  </si>
  <si>
    <t>and the hearing was adjourned to a date to be fixed.</t>
  </si>
  <si>
    <t>out TNB's counter claim is fixed for further mention on 18 July 2002.</t>
  </si>
  <si>
    <t xml:space="preserve">Based on the advice by the legal counses, the Directors are confident that the Plaintiffs have a </t>
  </si>
  <si>
    <t>good case against the Defendant and a good defence against the Defendant's counter claim.</t>
  </si>
  <si>
    <t xml:space="preserve">By an agreement in writing dated 31 March 1997 made between Silver Concept Sdn. Bhd. </t>
  </si>
  <si>
    <t>("Silver Concept") and Maxisegar Sdn. Bhd. ("Maxisegar"), Silver Concept agreed to sell</t>
  </si>
  <si>
    <t>profit before taxation increased by 9% to RM18.2 million compared to RM 16.8 million.</t>
  </si>
  <si>
    <t>to RM233.5 million and RM18.2 million respectively as compared to the similar period in the preceeding year.</t>
  </si>
  <si>
    <t>The increase in turnover and profit before taxation is mainly due to it's new products as mentioned in Note 15.</t>
  </si>
  <si>
    <t>For the period under review, the Group's turnover and profit before taxation increase by 65% and 125%</t>
  </si>
  <si>
    <t>In view of the impending Proposed Merger as stated in Note 8.2 ,the ESOS has yet to be offered to</t>
  </si>
  <si>
    <t>and Maxisegar agreed to purchase 1,142.48 acres of land in Mukim Batang Kali and in</t>
  </si>
  <si>
    <t>Mukim Rasa, all in the District of Ulu Selangor ("the said Agreement").</t>
  </si>
  <si>
    <t xml:space="preserve">Pursuant to the said agreement, Maxisegar has paid a total  sum of RM42,071,200 to </t>
  </si>
  <si>
    <t>Silver Concept being 10% deposit and the second installment.</t>
  </si>
  <si>
    <t xml:space="preserve">On 29 December 1997, Maxisegar issued a Writ in the Kuala Lumpur High Court against </t>
  </si>
  <si>
    <t>Silver Concept  claiming the refund of RM42,071,200 paid to Silver Concept on the ground</t>
  </si>
  <si>
    <t>that the said agreement has been frustrated. Silver Concept has filed its defence and counter-claim.</t>
  </si>
  <si>
    <t>Judgement was delivered in favour of Silver Concept. Maxisegar has appealed against the said</t>
  </si>
  <si>
    <t xml:space="preserve">The Directors based on the advice by the Company's legal counsel on the point of law are </t>
  </si>
  <si>
    <t>confident that the Company will succeed in its appeal.</t>
  </si>
  <si>
    <t xml:space="preserve">Maxisegar Sdn Bhd, Talam Industries Sdn Bhd and Noble Rights Sdn Bhd </t>
  </si>
  <si>
    <t>("collectively known as the Plaintiffs") has filed a claim against Tenaga Nasional Berhad ("TNB")</t>
  </si>
  <si>
    <t xml:space="preserve">for an aggregate amount of RM4,065,946.01 with costs and a  declaration that TNB shall pay </t>
  </si>
  <si>
    <t>Construction</t>
  </si>
  <si>
    <t xml:space="preserve">liquidated and ascertained damages which have been paid or to be paid by the Plaintiff's to the </t>
  </si>
  <si>
    <t>purchasers of  the Plaintiff's  development projects. The proceeding has now been</t>
  </si>
  <si>
    <t xml:space="preserve">Explanation on material changes in profit before taxation for quarter reported compared with </t>
  </si>
  <si>
    <t>immediate preceding quarter.</t>
  </si>
  <si>
    <t>Increase /</t>
  </si>
  <si>
    <t>Financial Year</t>
  </si>
  <si>
    <t>(Decrease)</t>
  </si>
  <si>
    <t>2002</t>
  </si>
  <si>
    <t>RM' 000</t>
  </si>
  <si>
    <t>%</t>
  </si>
  <si>
    <t>UNAUDITED BALANCE SHEET</t>
  </si>
  <si>
    <t>AUDITED</t>
  </si>
  <si>
    <t>Bonds due within 12 months</t>
  </si>
  <si>
    <t xml:space="preserve">Less : </t>
  </si>
  <si>
    <t>Treasury Shares</t>
  </si>
  <si>
    <t>Net tangible assets per share (RM) based on 215,300,000</t>
  </si>
  <si>
    <t xml:space="preserve">  shares in Share Capital</t>
  </si>
  <si>
    <t>Net tangible assets per share (RM) after netting off</t>
  </si>
  <si>
    <t>31.01.2002</t>
  </si>
  <si>
    <t xml:space="preserve">4th quarter of </t>
  </si>
  <si>
    <t>Talam Corporation Berhad (1120-H)</t>
  </si>
  <si>
    <t>Current</t>
  </si>
  <si>
    <t>Preceding Year</t>
  </si>
  <si>
    <t>Year</t>
  </si>
  <si>
    <t>Corresponding</t>
  </si>
  <si>
    <t>Quarter</t>
  </si>
  <si>
    <t>Period</t>
  </si>
  <si>
    <t>RM000</t>
  </si>
  <si>
    <t>a)</t>
  </si>
  <si>
    <t>b)</t>
  </si>
  <si>
    <t>c)</t>
  </si>
  <si>
    <t>d)</t>
  </si>
  <si>
    <t>Taxation</t>
  </si>
  <si>
    <t>Extraordinary items</t>
  </si>
  <si>
    <t>1)</t>
  </si>
  <si>
    <t>2)</t>
  </si>
  <si>
    <t>3)</t>
  </si>
  <si>
    <t>4)</t>
  </si>
  <si>
    <t>5)</t>
  </si>
  <si>
    <t>6)</t>
  </si>
  <si>
    <t>Development properties</t>
  </si>
  <si>
    <t>Cash and bank balances</t>
  </si>
  <si>
    <t>7)</t>
  </si>
  <si>
    <t>8)</t>
  </si>
  <si>
    <t>9)</t>
  </si>
  <si>
    <t>Share Premium</t>
  </si>
  <si>
    <t>Foreign Exchange Reserve</t>
  </si>
  <si>
    <t>Capital Reserve</t>
  </si>
  <si>
    <t>Retained Profit</t>
  </si>
  <si>
    <t>10)</t>
  </si>
  <si>
    <t>11)</t>
  </si>
  <si>
    <t>12)</t>
  </si>
  <si>
    <t>Deferred Taxation</t>
  </si>
  <si>
    <t>13)</t>
  </si>
  <si>
    <t>Accounting policies</t>
  </si>
  <si>
    <t>There is no extraordinary items during this quarter.</t>
  </si>
  <si>
    <t>Purchase or disposal of quoted securities</t>
  </si>
  <si>
    <t>There is no purchase or disposal of quoted securities.</t>
  </si>
  <si>
    <t>Effects of changes in the composition of the company</t>
  </si>
  <si>
    <t>Status of corporate proposals announced</t>
  </si>
  <si>
    <t>Comments about the seasonality or cyclicality of operations.</t>
  </si>
  <si>
    <t>The business operations of the Group is not affected by any seasonality.</t>
  </si>
  <si>
    <t>Group borrowings</t>
  </si>
  <si>
    <t>Secured</t>
  </si>
  <si>
    <t>Unsecured</t>
  </si>
  <si>
    <t>Total</t>
  </si>
  <si>
    <t>Short term borrowings</t>
  </si>
  <si>
    <t>Long term borrowings</t>
  </si>
  <si>
    <t>Currencies of debts</t>
  </si>
  <si>
    <t>In RM</t>
  </si>
  <si>
    <t>In RMB</t>
  </si>
  <si>
    <t>Contingent liabilities</t>
  </si>
  <si>
    <t>14)</t>
  </si>
  <si>
    <t>Details of financial instruments with off balance sheet risk.</t>
  </si>
  <si>
    <t>There is no financial instruments with off balance sheet risk.</t>
  </si>
  <si>
    <t>15)</t>
  </si>
  <si>
    <t xml:space="preserve">Details of pending litigations </t>
  </si>
  <si>
    <t>16)</t>
  </si>
  <si>
    <t>Segmental results</t>
  </si>
  <si>
    <t>Profit</t>
  </si>
  <si>
    <t>Before</t>
  </si>
  <si>
    <t>Assets</t>
  </si>
  <si>
    <t>By activity</t>
  </si>
  <si>
    <t>Employed</t>
  </si>
  <si>
    <t>Leasing</t>
  </si>
  <si>
    <t>Manufacturing</t>
  </si>
  <si>
    <t>Trading</t>
  </si>
  <si>
    <t>Education</t>
  </si>
  <si>
    <t>18)</t>
  </si>
  <si>
    <t>Review of results</t>
  </si>
  <si>
    <t>19)</t>
  </si>
  <si>
    <t>Prospect for current year</t>
  </si>
  <si>
    <t>20)</t>
  </si>
  <si>
    <t>21)</t>
  </si>
  <si>
    <t>Dividends</t>
  </si>
  <si>
    <t xml:space="preserve">In view of the efforts taken by the Government to stimulate the economy which includes the introduction </t>
  </si>
  <si>
    <t xml:space="preserve">of stamp duty waiver for residential properties, this will contribute positively to the growth of the industry. </t>
  </si>
  <si>
    <t>Barring any unforeseen circumstances, the Group should be able to maintain its performance in the coming</t>
  </si>
  <si>
    <t>financial year.</t>
  </si>
  <si>
    <t xml:space="preserve"> </t>
  </si>
  <si>
    <t>Proposed Rationalisation of the Businesses of the Company and Europlus Berhad</t>
  </si>
  <si>
    <t>The approval from the Securities Commission is still pending.</t>
  </si>
  <si>
    <t>The Malaysian International Trade and Industry has approved the Proposed Merger vide its letter</t>
  </si>
  <si>
    <t>The details of the SBB which was implemented are as follows:</t>
  </si>
  <si>
    <t>None of the treasury shares were resold or cancelled.</t>
  </si>
  <si>
    <t xml:space="preserve">Subsequent to the period under review, its subsidiary, Master Waves Sdn Bhd has dispose its entire </t>
  </si>
  <si>
    <t xml:space="preserve">issued  and paid-up share capital of Lebbey Sdn Bhd. </t>
  </si>
  <si>
    <t>dated 20 March 2002. The said approval is subject to the following:</t>
  </si>
  <si>
    <t>At least 70% of the issued and paid up capital of Asian Resinated Felt Sdn Bhd be held by</t>
  </si>
  <si>
    <t xml:space="preserve">Malaysians and at least 30% of the issued and paid up capital of the company be held by </t>
  </si>
  <si>
    <t>Bumiputera investors: and</t>
  </si>
  <si>
    <t>Asian Resinated Felt Sdn Bhd and Kekwa Indah Sdn Bhd meet the equity conditions imposed by their</t>
  </si>
  <si>
    <t>respective Manufacturing Licenses by 1 March 2004.</t>
  </si>
  <si>
    <t>The Manufacturing Licence of Kekwa Indah Sdn Bhd requires that the entire issued and paid up</t>
  </si>
  <si>
    <t>share capital of the company be held by Malaysians with at least 30% held by Bumiputra investors.</t>
  </si>
  <si>
    <t>Asian Resinated Felt Sdn Bhd and Kekwa Sdn Bhd are both subsidiaries of Talam.</t>
  </si>
  <si>
    <t>Status:</t>
  </si>
  <si>
    <t>Profits/(loss) on sales of investments and/or properties for the current financial year to date.</t>
  </si>
  <si>
    <t xml:space="preserve">products from the Bandar Seri Bukit Jalil and Sau3jana Damansara project.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</si>
</sst>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/dd/yy"/>
    <numFmt numFmtId="167" formatCode="0.0000"/>
    <numFmt numFmtId="168" formatCode="0.000"/>
    <numFmt numFmtId="169" formatCode="_(* #,##0.0_);_(* \(#,##0.0\);_(* &quot;-&quot;?_);_(@_)"/>
    <numFmt numFmtId="170" formatCode="0.0000000"/>
    <numFmt numFmtId="171" formatCode="0.000000"/>
    <numFmt numFmtId="172" formatCode="0.00000"/>
    <numFmt numFmtId="173" formatCode="0.0"/>
    <numFmt numFmtId="174" formatCode="_(* #,##0.000_);_(* \(#,##0.000\);_(* &quot;-&quot;??_);_(@_)"/>
    <numFmt numFmtId="175" formatCode="_(* #,##0.0000_);_(* \(#,##0.0000\);_(* &quot;-&quot;??_);_(@_)"/>
    <numFmt numFmtId="176" formatCode="dd\-mmm\-yy"/>
    <numFmt numFmtId="177" formatCode="0.00000000"/>
    <numFmt numFmtId="178" formatCode="0.0%"/>
    <numFmt numFmtId="179" formatCode="_(* #,##0.000_);_(* \(#,##0.000\);_(* &quot;-&quot;???_);_(@_)"/>
    <numFmt numFmtId="180" formatCode="_(* #,##0.00000_);_(* \(#,##0.00000\);_(* &quot;-&quot;??_);_(@_)"/>
    <numFmt numFmtId="181" formatCode="_(* #,##0.000000_);_(* \(#,##0.000000\);_(* &quot;-&quot;??_);_(@_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sz val="10"/>
      <color indexed="48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u val="singleAccounting"/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5" fontId="4" fillId="0" borderId="0" xfId="15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5" fontId="4" fillId="0" borderId="2" xfId="15" applyNumberFormat="1" applyFont="1" applyFill="1" applyBorder="1" applyAlignment="1">
      <alignment/>
    </xf>
    <xf numFmtId="165" fontId="4" fillId="0" borderId="0" xfId="15" applyNumberFormat="1" applyFont="1" applyFill="1" applyBorder="1" applyAlignment="1">
      <alignment/>
    </xf>
    <xf numFmtId="165" fontId="4" fillId="0" borderId="1" xfId="15" applyNumberFormat="1" applyFont="1" applyFill="1" applyBorder="1" applyAlignment="1">
      <alignment/>
    </xf>
    <xf numFmtId="43" fontId="3" fillId="0" borderId="0" xfId="15" applyNumberFormat="1" applyFont="1" applyFill="1" applyBorder="1" applyAlignment="1">
      <alignment/>
    </xf>
    <xf numFmtId="175" fontId="4" fillId="0" borderId="3" xfId="15" applyNumberFormat="1" applyFont="1" applyFill="1" applyBorder="1" applyAlignment="1">
      <alignment/>
    </xf>
    <xf numFmtId="43" fontId="4" fillId="0" borderId="0" xfId="15" applyFont="1" applyFill="1" applyAlignment="1">
      <alignment/>
    </xf>
    <xf numFmtId="165" fontId="4" fillId="0" borderId="0" xfId="15" applyNumberFormat="1" applyFont="1" applyFill="1" applyAlignment="1">
      <alignment horizontal="center"/>
    </xf>
    <xf numFmtId="165" fontId="4" fillId="0" borderId="4" xfId="15" applyNumberFormat="1" applyFont="1" applyFill="1" applyBorder="1" applyAlignment="1">
      <alignment horizontal="center"/>
    </xf>
    <xf numFmtId="165" fontId="4" fillId="0" borderId="0" xfId="15" applyNumberFormat="1" applyFont="1" applyFill="1" applyBorder="1" applyAlignment="1">
      <alignment horizontal="center"/>
    </xf>
    <xf numFmtId="9" fontId="4" fillId="0" borderId="0" xfId="21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3" fontId="4" fillId="0" borderId="0" xfId="15" applyNumberFormat="1" applyFont="1" applyFill="1" applyAlignment="1">
      <alignment/>
    </xf>
    <xf numFmtId="43" fontId="4" fillId="0" borderId="0" xfId="15" applyNumberFormat="1" applyFont="1" applyFill="1" applyAlignment="1">
      <alignment horizontal="center"/>
    </xf>
    <xf numFmtId="9" fontId="10" fillId="0" borderId="0" xfId="21" applyFont="1" applyFill="1" applyAlignment="1">
      <alignment horizontal="right"/>
    </xf>
    <xf numFmtId="175" fontId="4" fillId="0" borderId="0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Alignment="1" quotePrefix="1">
      <alignment/>
    </xf>
    <xf numFmtId="43" fontId="4" fillId="0" borderId="0" xfId="15" applyFont="1" applyFill="1" applyBorder="1" applyAlignment="1">
      <alignment/>
    </xf>
    <xf numFmtId="0" fontId="6" fillId="0" borderId="0" xfId="0" applyFont="1" applyFill="1" applyAlignment="1">
      <alignment/>
    </xf>
    <xf numFmtId="43" fontId="4" fillId="0" borderId="1" xfId="15" applyFont="1" applyFill="1" applyBorder="1" applyAlignment="1">
      <alignment/>
    </xf>
    <xf numFmtId="43" fontId="4" fillId="0" borderId="4" xfId="15" applyFont="1" applyFill="1" applyBorder="1" applyAlignment="1">
      <alignment/>
    </xf>
    <xf numFmtId="43" fontId="4" fillId="0" borderId="0" xfId="15" applyNumberFormat="1" applyFont="1" applyFill="1" applyBorder="1" applyAlignment="1">
      <alignment/>
    </xf>
    <xf numFmtId="43" fontId="4" fillId="0" borderId="0" xfId="0" applyNumberFormat="1" applyFont="1" applyFill="1" applyAlignment="1">
      <alignment/>
    </xf>
    <xf numFmtId="43" fontId="4" fillId="0" borderId="1" xfId="15" applyNumberFormat="1" applyFont="1" applyFill="1" applyBorder="1" applyAlignment="1">
      <alignment/>
    </xf>
    <xf numFmtId="43" fontId="4" fillId="0" borderId="1" xfId="0" applyNumberFormat="1" applyFont="1" applyFill="1" applyBorder="1" applyAlignment="1">
      <alignment/>
    </xf>
    <xf numFmtId="165" fontId="4" fillId="0" borderId="4" xfId="15" applyNumberFormat="1" applyFont="1" applyFill="1" applyBorder="1" applyAlignment="1">
      <alignment/>
    </xf>
    <xf numFmtId="165" fontId="4" fillId="0" borderId="0" xfId="15" applyNumberFormat="1" applyFont="1" applyFill="1" applyAlignment="1">
      <alignment/>
    </xf>
    <xf numFmtId="165" fontId="4" fillId="0" borderId="4" xfId="15" applyNumberFormat="1" applyFont="1" applyFill="1" applyBorder="1" applyAlignment="1">
      <alignment/>
    </xf>
    <xf numFmtId="165" fontId="4" fillId="0" borderId="0" xfId="15" applyNumberFormat="1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165" fontId="12" fillId="0" borderId="5" xfId="15" applyNumberFormat="1" applyFont="1" applyFill="1" applyBorder="1" applyAlignment="1">
      <alignment/>
    </xf>
    <xf numFmtId="165" fontId="12" fillId="0" borderId="0" xfId="0" applyNumberFormat="1" applyFont="1" applyFill="1" applyAlignment="1">
      <alignment/>
    </xf>
    <xf numFmtId="165" fontId="12" fillId="0" borderId="0" xfId="15" applyNumberFormat="1" applyFont="1" applyFill="1" applyAlignment="1">
      <alignment/>
    </xf>
    <xf numFmtId="165" fontId="4" fillId="0" borderId="6" xfId="15" applyNumberFormat="1" applyFont="1" applyFill="1" applyBorder="1" applyAlignment="1">
      <alignment/>
    </xf>
    <xf numFmtId="165" fontId="4" fillId="0" borderId="7" xfId="15" applyNumberFormat="1" applyFont="1" applyFill="1" applyBorder="1" applyAlignment="1">
      <alignment/>
    </xf>
    <xf numFmtId="165" fontId="4" fillId="0" borderId="8" xfId="15" applyNumberFormat="1" applyFont="1" applyFill="1" applyBorder="1" applyAlignment="1">
      <alignment/>
    </xf>
    <xf numFmtId="165" fontId="12" fillId="0" borderId="0" xfId="15" applyNumberFormat="1" applyFont="1" applyFill="1" applyBorder="1" applyAlignment="1">
      <alignment/>
    </xf>
    <xf numFmtId="165" fontId="4" fillId="0" borderId="9" xfId="15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 horizontal="center"/>
    </xf>
    <xf numFmtId="43" fontId="3" fillId="0" borderId="0" xfId="15" applyNumberFormat="1" applyFont="1" applyFill="1" applyAlignment="1">
      <alignment horizontal="center"/>
    </xf>
    <xf numFmtId="43" fontId="3" fillId="0" borderId="1" xfId="15" applyNumberFormat="1" applyFont="1" applyFill="1" applyBorder="1" applyAlignment="1">
      <alignment horizontal="center"/>
    </xf>
    <xf numFmtId="15" fontId="3" fillId="0" borderId="1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15" fontId="3" fillId="0" borderId="1" xfId="15" applyNumberFormat="1" applyFont="1" applyFill="1" applyBorder="1" applyAlignment="1">
      <alignment horizontal="center"/>
    </xf>
    <xf numFmtId="15" fontId="3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9" fontId="4" fillId="0" borderId="0" xfId="21" applyFont="1" applyFill="1" applyAlignment="1">
      <alignment horizontal="center"/>
    </xf>
    <xf numFmtId="0" fontId="5" fillId="0" borderId="0" xfId="0" applyFont="1" applyFill="1" applyAlignment="1" quotePrefix="1">
      <alignment/>
    </xf>
    <xf numFmtId="0" fontId="7" fillId="0" borderId="0" xfId="0" applyFont="1" applyFill="1" applyAlignment="1">
      <alignment/>
    </xf>
    <xf numFmtId="43" fontId="11" fillId="0" borderId="0" xfId="15" applyNumberFormat="1" applyFont="1" applyFill="1" applyAlignment="1">
      <alignment/>
    </xf>
    <xf numFmtId="9" fontId="4" fillId="0" borderId="0" xfId="21" applyFont="1" applyFill="1" applyAlignment="1">
      <alignment/>
    </xf>
    <xf numFmtId="0" fontId="4" fillId="0" borderId="1" xfId="0" applyFont="1" applyFill="1" applyBorder="1" applyAlignment="1">
      <alignment/>
    </xf>
    <xf numFmtId="0" fontId="8" fillId="0" borderId="0" xfId="0" applyFont="1" applyFill="1" applyAlignment="1">
      <alignment/>
    </xf>
    <xf numFmtId="43" fontId="8" fillId="0" borderId="0" xfId="15" applyNumberFormat="1" applyFont="1" applyFill="1" applyAlignment="1">
      <alignment/>
    </xf>
    <xf numFmtId="38" fontId="8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43" fontId="4" fillId="0" borderId="0" xfId="15" applyNumberFormat="1" applyFont="1" applyFill="1" applyAlignment="1">
      <alignment horizontal="left"/>
    </xf>
    <xf numFmtId="43" fontId="7" fillId="0" borderId="0" xfId="15" applyNumberFormat="1" applyFont="1" applyFill="1" applyAlignment="1">
      <alignment horizontal="center"/>
    </xf>
    <xf numFmtId="43" fontId="4" fillId="0" borderId="0" xfId="15" applyNumberFormat="1" applyFont="1" applyFill="1" applyBorder="1" applyAlignment="1">
      <alignment horizontal="center"/>
    </xf>
    <xf numFmtId="43" fontId="4" fillId="0" borderId="3" xfId="15" applyNumberFormat="1" applyFont="1" applyFill="1" applyBorder="1" applyAlignment="1">
      <alignment/>
    </xf>
    <xf numFmtId="43" fontId="4" fillId="0" borderId="4" xfId="15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6" xfId="0" applyFont="1" applyFill="1" applyBorder="1" applyAlignment="1">
      <alignment horizontal="center" vertical="top" wrapText="1"/>
    </xf>
    <xf numFmtId="43" fontId="3" fillId="0" borderId="6" xfId="15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65" fontId="3" fillId="0" borderId="8" xfId="15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3" fontId="3" fillId="0" borderId="8" xfId="15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165" fontId="4" fillId="0" borderId="8" xfId="15" applyNumberFormat="1" applyFont="1" applyFill="1" applyBorder="1" applyAlignment="1">
      <alignment horizontal="center"/>
    </xf>
    <xf numFmtId="43" fontId="4" fillId="0" borderId="8" xfId="15" applyFont="1" applyFill="1" applyBorder="1" applyAlignment="1">
      <alignment horizontal="right"/>
    </xf>
    <xf numFmtId="43" fontId="4" fillId="0" borderId="8" xfId="15" applyFont="1" applyFill="1" applyBorder="1" applyAlignment="1">
      <alignment horizontal="center"/>
    </xf>
    <xf numFmtId="43" fontId="4" fillId="0" borderId="11" xfId="15" applyFont="1" applyFill="1" applyBorder="1" applyAlignment="1">
      <alignment horizontal="right"/>
    </xf>
    <xf numFmtId="15" fontId="4" fillId="0" borderId="12" xfId="0" applyNumberFormat="1" applyFont="1" applyFill="1" applyBorder="1" applyAlignment="1">
      <alignment horizontal="center"/>
    </xf>
    <xf numFmtId="15" fontId="4" fillId="0" borderId="10" xfId="0" applyNumberFormat="1" applyFont="1" applyFill="1" applyBorder="1" applyAlignment="1">
      <alignment horizontal="center"/>
    </xf>
    <xf numFmtId="165" fontId="4" fillId="0" borderId="6" xfId="15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3" fontId="4" fillId="0" borderId="6" xfId="15" applyNumberFormat="1" applyFont="1" applyFill="1" applyBorder="1" applyAlignment="1">
      <alignment horizontal="center"/>
    </xf>
    <xf numFmtId="43" fontId="4" fillId="0" borderId="6" xfId="15" applyFont="1" applyFill="1" applyBorder="1" applyAlignment="1">
      <alignment horizontal="center"/>
    </xf>
    <xf numFmtId="43" fontId="4" fillId="0" borderId="8" xfId="15" applyNumberFormat="1" applyFont="1" applyFill="1" applyBorder="1" applyAlignment="1">
      <alignment horizontal="center"/>
    </xf>
    <xf numFmtId="43" fontId="9" fillId="0" borderId="0" xfId="15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6" xfId="0" applyFont="1" applyFill="1" applyBorder="1" applyAlignment="1" quotePrefix="1">
      <alignment horizontal="center"/>
    </xf>
    <xf numFmtId="0" fontId="5" fillId="0" borderId="14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 quotePrefix="1">
      <alignment horizontal="center"/>
    </xf>
    <xf numFmtId="0" fontId="5" fillId="0" borderId="15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9" fontId="4" fillId="0" borderId="7" xfId="21" applyFont="1" applyFill="1" applyBorder="1" applyAlignment="1">
      <alignment/>
    </xf>
    <xf numFmtId="0" fontId="4" fillId="0" borderId="15" xfId="0" applyFont="1" applyFill="1" applyBorder="1" applyAlignment="1">
      <alignment/>
    </xf>
    <xf numFmtId="9" fontId="4" fillId="0" borderId="8" xfId="21" applyFont="1" applyFill="1" applyBorder="1" applyAlignment="1">
      <alignment/>
    </xf>
    <xf numFmtId="178" fontId="4" fillId="0" borderId="7" xfId="21" applyNumberFormat="1" applyFont="1" applyFill="1" applyBorder="1" applyAlignment="1">
      <alignment/>
    </xf>
    <xf numFmtId="173" fontId="4" fillId="0" borderId="0" xfId="0" applyNumberFormat="1" applyFont="1" applyFill="1" applyAlignment="1">
      <alignment/>
    </xf>
    <xf numFmtId="0" fontId="3" fillId="0" borderId="6" xfId="0" applyFont="1" applyFill="1" applyBorder="1" applyAlignment="1">
      <alignment horizontal="center" vertical="top" wrapText="1"/>
    </xf>
    <xf numFmtId="15" fontId="3" fillId="0" borderId="8" xfId="0" applyNumberFormat="1" applyFont="1" applyFill="1" applyBorder="1" applyAlignment="1">
      <alignment horizontal="center"/>
    </xf>
    <xf numFmtId="15" fontId="4" fillId="0" borderId="8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workbookViewId="0" topLeftCell="B5">
      <pane xSplit="4" ySplit="6" topLeftCell="F71" activePane="bottomRight" state="frozen"/>
      <selection pane="topLeft" activeCell="B5" sqref="B5"/>
      <selection pane="topRight" activeCell="F5" sqref="F5"/>
      <selection pane="bottomLeft" activeCell="B11" sqref="B11"/>
      <selection pane="bottomRight" activeCell="E73" sqref="E73"/>
    </sheetView>
  </sheetViews>
  <sheetFormatPr defaultColWidth="9.140625" defaultRowHeight="12.75"/>
  <cols>
    <col min="1" max="1" width="3.8515625" style="2" customWidth="1"/>
    <col min="2" max="2" width="5.8515625" style="2" customWidth="1"/>
    <col min="3" max="3" width="9.140625" style="2" customWidth="1"/>
    <col min="4" max="4" width="10.57421875" style="2" customWidth="1"/>
    <col min="5" max="5" width="21.421875" style="2" customWidth="1"/>
    <col min="6" max="6" width="14.421875" style="2" customWidth="1"/>
    <col min="7" max="7" width="2.7109375" style="2" customWidth="1"/>
    <col min="8" max="8" width="14.8515625" style="2" customWidth="1"/>
    <col min="9" max="16384" width="9.140625" style="2" customWidth="1"/>
  </cols>
  <sheetData>
    <row r="1" spans="1:8" ht="12.75">
      <c r="A1" s="1" t="s">
        <v>246</v>
      </c>
      <c r="H1" s="1"/>
    </row>
    <row r="3" spans="1:8" ht="12.75">
      <c r="A3" s="1" t="s">
        <v>236</v>
      </c>
      <c r="B3" s="1"/>
      <c r="C3" s="1"/>
      <c r="D3" s="1"/>
      <c r="E3" s="1"/>
      <c r="F3" s="1"/>
      <c r="G3" s="1"/>
      <c r="H3" s="1"/>
    </row>
    <row r="4" spans="1:8" ht="12.75">
      <c r="A4" s="1" t="s">
        <v>53</v>
      </c>
      <c r="B4" s="1"/>
      <c r="C4" s="1"/>
      <c r="D4" s="1"/>
      <c r="E4" s="1"/>
      <c r="H4" s="3" t="s">
        <v>237</v>
      </c>
    </row>
    <row r="5" spans="1:8" ht="12.75">
      <c r="A5" s="1"/>
      <c r="B5" s="1"/>
      <c r="C5" s="1"/>
      <c r="D5" s="1"/>
      <c r="E5" s="1"/>
      <c r="F5" s="3" t="s">
        <v>60</v>
      </c>
      <c r="G5" s="3"/>
      <c r="H5" s="3" t="s">
        <v>63</v>
      </c>
    </row>
    <row r="6" spans="1:8" ht="12.75">
      <c r="A6" s="1"/>
      <c r="B6" s="1"/>
      <c r="C6" s="1"/>
      <c r="D6" s="1"/>
      <c r="E6" s="1"/>
      <c r="F6" s="3" t="s">
        <v>61</v>
      </c>
      <c r="G6" s="3"/>
      <c r="H6" s="3" t="s">
        <v>64</v>
      </c>
    </row>
    <row r="7" spans="1:8" ht="12.75">
      <c r="A7" s="1"/>
      <c r="B7" s="1"/>
      <c r="C7" s="1"/>
      <c r="D7" s="1"/>
      <c r="E7" s="1"/>
      <c r="F7" s="3" t="s">
        <v>62</v>
      </c>
      <c r="G7" s="3"/>
      <c r="H7" s="3" t="s">
        <v>65</v>
      </c>
    </row>
    <row r="8" spans="1:8" ht="12.75">
      <c r="A8" s="3"/>
      <c r="B8" s="1"/>
      <c r="C8" s="1"/>
      <c r="D8" s="1"/>
      <c r="E8" s="1"/>
      <c r="F8" s="3"/>
      <c r="G8" s="3"/>
      <c r="H8" s="3" t="s">
        <v>66</v>
      </c>
    </row>
    <row r="9" spans="1:8" ht="12.75">
      <c r="A9" s="3"/>
      <c r="B9" s="1"/>
      <c r="C9" s="1"/>
      <c r="D9" s="1"/>
      <c r="E9" s="1"/>
      <c r="F9" s="4" t="s">
        <v>52</v>
      </c>
      <c r="G9" s="51"/>
      <c r="H9" s="4" t="s">
        <v>244</v>
      </c>
    </row>
    <row r="10" spans="1:8" ht="12.75">
      <c r="A10" s="3"/>
      <c r="B10" s="1"/>
      <c r="C10" s="1"/>
      <c r="D10" s="1"/>
      <c r="E10" s="1"/>
      <c r="F10" s="3" t="s">
        <v>253</v>
      </c>
      <c r="G10" s="3"/>
      <c r="H10" s="3" t="s">
        <v>253</v>
      </c>
    </row>
    <row r="11" spans="1:2" ht="12.75">
      <c r="A11" s="5"/>
      <c r="B11" s="1"/>
    </row>
    <row r="12" ht="12.75">
      <c r="A12" s="5"/>
    </row>
    <row r="13" spans="1:8" ht="12.75">
      <c r="A13" s="5"/>
      <c r="B13" s="2" t="s">
        <v>54</v>
      </c>
      <c r="F13" s="6">
        <v>221155</v>
      </c>
      <c r="G13" s="6"/>
      <c r="H13" s="6">
        <v>223162</v>
      </c>
    </row>
    <row r="14" spans="1:8" ht="12.75">
      <c r="A14" s="5"/>
      <c r="B14" s="2" t="s">
        <v>7</v>
      </c>
      <c r="F14" s="6">
        <v>519818</v>
      </c>
      <c r="G14" s="6"/>
      <c r="H14" s="6">
        <v>518925</v>
      </c>
    </row>
    <row r="15" spans="1:8" ht="12.75">
      <c r="A15" s="5"/>
      <c r="B15" s="2" t="s">
        <v>55</v>
      </c>
      <c r="F15" s="6">
        <v>245371</v>
      </c>
      <c r="G15" s="6"/>
      <c r="H15" s="6">
        <v>245062</v>
      </c>
    </row>
    <row r="16" spans="1:8" ht="12.75">
      <c r="A16" s="5"/>
      <c r="B16" s="2" t="s">
        <v>56</v>
      </c>
      <c r="F16" s="6">
        <v>332</v>
      </c>
      <c r="G16" s="6"/>
      <c r="H16" s="6">
        <v>332</v>
      </c>
    </row>
    <row r="17" spans="1:8" ht="12.75">
      <c r="A17" s="5"/>
      <c r="B17" s="2" t="s">
        <v>57</v>
      </c>
      <c r="F17" s="6">
        <v>62009</v>
      </c>
      <c r="G17" s="6"/>
      <c r="H17" s="6">
        <v>37159</v>
      </c>
    </row>
    <row r="18" spans="1:8" ht="12.75">
      <c r="A18" s="5"/>
      <c r="B18" s="2" t="s">
        <v>58</v>
      </c>
      <c r="F18" s="6">
        <v>6802</v>
      </c>
      <c r="G18" s="6"/>
      <c r="H18" s="6">
        <v>6981</v>
      </c>
    </row>
    <row r="19" spans="1:8" ht="12.75">
      <c r="A19" s="5"/>
      <c r="B19" s="2" t="s">
        <v>59</v>
      </c>
      <c r="F19" s="11">
        <v>258345</v>
      </c>
      <c r="G19" s="10"/>
      <c r="H19" s="11">
        <v>156630</v>
      </c>
    </row>
    <row r="20" spans="1:8" ht="12.75">
      <c r="A20" s="5"/>
      <c r="F20" s="9">
        <f>SUM(F13:F19)</f>
        <v>1313832</v>
      </c>
      <c r="G20" s="6"/>
      <c r="H20" s="9">
        <f>SUM(H13:H19)</f>
        <v>1188251</v>
      </c>
    </row>
    <row r="21" spans="1:8" ht="12.75">
      <c r="A21" s="5"/>
      <c r="F21" s="6"/>
      <c r="G21" s="6"/>
      <c r="H21" s="6"/>
    </row>
    <row r="22" spans="1:8" ht="12.75">
      <c r="A22" s="5"/>
      <c r="B22" s="2" t="s">
        <v>26</v>
      </c>
      <c r="F22" s="6"/>
      <c r="G22" s="6"/>
      <c r="H22" s="6"/>
    </row>
    <row r="23" spans="1:8" ht="12.75">
      <c r="A23" s="5"/>
      <c r="B23" s="1"/>
      <c r="C23" s="2" t="s">
        <v>266</v>
      </c>
      <c r="F23" s="46">
        <v>960548</v>
      </c>
      <c r="G23" s="6"/>
      <c r="H23" s="46">
        <v>941736</v>
      </c>
    </row>
    <row r="24" spans="1:8" ht="12.75">
      <c r="A24" s="5"/>
      <c r="B24" s="1"/>
      <c r="C24" s="2" t="s">
        <v>27</v>
      </c>
      <c r="F24" s="47">
        <v>323</v>
      </c>
      <c r="G24" s="6"/>
      <c r="H24" s="47">
        <v>323</v>
      </c>
    </row>
    <row r="25" spans="1:8" ht="12.75">
      <c r="A25" s="5"/>
      <c r="B25" s="1"/>
      <c r="C25" s="2" t="s">
        <v>28</v>
      </c>
      <c r="F25" s="47">
        <v>23965</v>
      </c>
      <c r="G25" s="6"/>
      <c r="H25" s="47">
        <v>32792</v>
      </c>
    </row>
    <row r="26" spans="1:8" ht="12.75" hidden="1">
      <c r="A26" s="5"/>
      <c r="B26" s="1"/>
      <c r="C26" s="2" t="s">
        <v>29</v>
      </c>
      <c r="F26" s="47">
        <v>0</v>
      </c>
      <c r="G26" s="6"/>
      <c r="H26" s="47">
        <v>0</v>
      </c>
    </row>
    <row r="27" spans="1:8" ht="12.75">
      <c r="A27" s="5"/>
      <c r="B27" s="1"/>
      <c r="C27" s="2" t="s">
        <v>30</v>
      </c>
      <c r="F27" s="47">
        <v>12860</v>
      </c>
      <c r="G27" s="6"/>
      <c r="H27" s="47">
        <v>12254</v>
      </c>
    </row>
    <row r="28" spans="1:8" ht="12.75">
      <c r="A28" s="5"/>
      <c r="B28" s="1"/>
      <c r="C28" s="2" t="s">
        <v>31</v>
      </c>
      <c r="F28" s="47">
        <v>228827</v>
      </c>
      <c r="G28" s="6"/>
      <c r="H28" s="47">
        <v>258402</v>
      </c>
    </row>
    <row r="29" spans="1:8" ht="12.75">
      <c r="A29" s="5"/>
      <c r="B29" s="1"/>
      <c r="C29" s="2" t="s">
        <v>32</v>
      </c>
      <c r="F29" s="47">
        <v>91967</v>
      </c>
      <c r="G29" s="6"/>
      <c r="H29" s="47">
        <v>99897</v>
      </c>
    </row>
    <row r="30" spans="1:8" ht="12.75">
      <c r="A30" s="5"/>
      <c r="C30" s="2" t="s">
        <v>267</v>
      </c>
      <c r="F30" s="47">
        <v>427467</v>
      </c>
      <c r="G30" s="6"/>
      <c r="H30" s="47">
        <v>373092</v>
      </c>
    </row>
    <row r="31" spans="1:8" ht="12.75">
      <c r="A31" s="5"/>
      <c r="E31" s="7"/>
      <c r="F31" s="50">
        <f>SUM(F23:F30)</f>
        <v>1745957</v>
      </c>
      <c r="G31" s="10"/>
      <c r="H31" s="50">
        <f>SUM(H23:H30)</f>
        <v>1718496</v>
      </c>
    </row>
    <row r="32" spans="1:8" ht="12.75">
      <c r="A32" s="5"/>
      <c r="F32" s="46"/>
      <c r="G32" s="6"/>
      <c r="H32" s="46"/>
    </row>
    <row r="33" spans="1:8" ht="12.75">
      <c r="A33" s="5"/>
      <c r="B33" s="2" t="s">
        <v>33</v>
      </c>
      <c r="F33" s="47"/>
      <c r="G33" s="6"/>
      <c r="H33" s="47"/>
    </row>
    <row r="34" spans="1:8" ht="12.75">
      <c r="A34" s="5"/>
      <c r="C34" s="2" t="s">
        <v>292</v>
      </c>
      <c r="F34" s="47">
        <v>106118</v>
      </c>
      <c r="G34" s="6"/>
      <c r="H34" s="47">
        <v>233152</v>
      </c>
    </row>
    <row r="35" spans="1:8" ht="12.75" hidden="1">
      <c r="A35" s="5"/>
      <c r="C35" s="2" t="s">
        <v>238</v>
      </c>
      <c r="F35" s="47"/>
      <c r="G35" s="6"/>
      <c r="H35" s="47">
        <v>0</v>
      </c>
    </row>
    <row r="36" spans="1:8" ht="12.75">
      <c r="A36" s="5"/>
      <c r="C36" s="2" t="s">
        <v>34</v>
      </c>
      <c r="F36" s="47">
        <v>5622</v>
      </c>
      <c r="G36" s="6"/>
      <c r="H36" s="47">
        <v>2301</v>
      </c>
    </row>
    <row r="37" spans="1:8" ht="12.75">
      <c r="A37" s="5"/>
      <c r="C37" s="2" t="s">
        <v>35</v>
      </c>
      <c r="F37" s="47">
        <v>292714</v>
      </c>
      <c r="G37" s="6"/>
      <c r="H37" s="47">
        <v>266289</v>
      </c>
    </row>
    <row r="38" spans="1:8" ht="12.75">
      <c r="A38" s="5"/>
      <c r="C38" s="2" t="s">
        <v>36</v>
      </c>
      <c r="F38" s="47">
        <v>265683</v>
      </c>
      <c r="G38" s="6"/>
      <c r="H38" s="47">
        <v>320336</v>
      </c>
    </row>
    <row r="39" spans="1:8" ht="12.75">
      <c r="A39" s="5"/>
      <c r="C39" s="2" t="s">
        <v>258</v>
      </c>
      <c r="F39" s="47">
        <v>65900</v>
      </c>
      <c r="G39" s="6"/>
      <c r="H39" s="47">
        <v>65609</v>
      </c>
    </row>
    <row r="40" spans="1:8" ht="12.75">
      <c r="A40" s="5"/>
      <c r="C40" s="2" t="s">
        <v>37</v>
      </c>
      <c r="F40" s="47">
        <v>4650</v>
      </c>
      <c r="G40" s="6"/>
      <c r="H40" s="47">
        <v>4650</v>
      </c>
    </row>
    <row r="41" spans="1:8" ht="12.75">
      <c r="A41" s="5"/>
      <c r="F41" s="50">
        <f>SUM(F34:F40)</f>
        <v>740687</v>
      </c>
      <c r="G41" s="10"/>
      <c r="H41" s="50">
        <f>SUM(H34:H40)</f>
        <v>892337</v>
      </c>
    </row>
    <row r="42" spans="1:8" ht="12.75">
      <c r="A42" s="5"/>
      <c r="F42" s="10"/>
      <c r="G42" s="10"/>
      <c r="H42" s="10"/>
    </row>
    <row r="43" spans="1:8" ht="12.75">
      <c r="A43" s="5"/>
      <c r="B43" s="2" t="s">
        <v>38</v>
      </c>
      <c r="C43" s="1"/>
      <c r="D43" s="1"/>
      <c r="F43" s="6">
        <f>F31-F41</f>
        <v>1005270</v>
      </c>
      <c r="G43" s="10"/>
      <c r="H43" s="6">
        <f>H31-H41</f>
        <v>826159</v>
      </c>
    </row>
    <row r="44" spans="1:8" ht="12.75">
      <c r="A44" s="5"/>
      <c r="B44" s="1"/>
      <c r="C44" s="1"/>
      <c r="D44" s="1"/>
      <c r="F44" s="6"/>
      <c r="G44" s="10"/>
      <c r="H44" s="6"/>
    </row>
    <row r="45" spans="1:8" s="42" customFormat="1" ht="15.75" thickBot="1">
      <c r="A45" s="41"/>
      <c r="B45" s="42" t="s">
        <v>39</v>
      </c>
      <c r="F45" s="43">
        <f>+F20+F43</f>
        <v>2319102</v>
      </c>
      <c r="G45" s="49"/>
      <c r="H45" s="43">
        <f>+H20+H43</f>
        <v>2014410</v>
      </c>
    </row>
    <row r="46" spans="1:8" ht="12.75">
      <c r="A46" s="5"/>
      <c r="F46" s="6"/>
      <c r="G46" s="6"/>
      <c r="H46" s="6"/>
    </row>
    <row r="47" spans="1:8" ht="12.75">
      <c r="A47" s="5"/>
      <c r="F47" s="6"/>
      <c r="G47" s="6"/>
      <c r="H47" s="6"/>
    </row>
    <row r="48" spans="1:8" ht="12.75">
      <c r="A48" s="5"/>
      <c r="B48" s="2" t="s">
        <v>40</v>
      </c>
      <c r="F48" s="6"/>
      <c r="G48" s="6"/>
      <c r="H48" s="6"/>
    </row>
    <row r="49" spans="1:8" ht="12.75">
      <c r="A49" s="5"/>
      <c r="F49" s="6"/>
      <c r="G49" s="6"/>
      <c r="H49" s="6"/>
    </row>
    <row r="50" spans="1:8" ht="12.75">
      <c r="A50" s="5"/>
      <c r="B50" s="2" t="s">
        <v>41</v>
      </c>
      <c r="F50" s="6">
        <v>215300</v>
      </c>
      <c r="G50" s="6"/>
      <c r="H50" s="6">
        <v>215300</v>
      </c>
    </row>
    <row r="51" spans="1:8" ht="12.75">
      <c r="A51" s="5"/>
      <c r="B51" s="2" t="s">
        <v>42</v>
      </c>
      <c r="F51" s="6"/>
      <c r="G51" s="6"/>
      <c r="H51" s="6"/>
    </row>
    <row r="52" spans="1:8" ht="12.75">
      <c r="A52" s="5"/>
      <c r="C52" s="2" t="s">
        <v>271</v>
      </c>
      <c r="F52" s="6">
        <v>158400</v>
      </c>
      <c r="G52" s="6"/>
      <c r="H52" s="6">
        <v>158400</v>
      </c>
    </row>
    <row r="53" spans="1:8" ht="12.75">
      <c r="A53" s="5"/>
      <c r="C53" s="2" t="s">
        <v>272</v>
      </c>
      <c r="F53" s="6">
        <v>11786</v>
      </c>
      <c r="G53" s="6"/>
      <c r="H53" s="6">
        <v>11791</v>
      </c>
    </row>
    <row r="54" spans="1:8" ht="12.75">
      <c r="A54" s="5"/>
      <c r="C54" s="2" t="s">
        <v>273</v>
      </c>
      <c r="F54" s="6">
        <v>11901</v>
      </c>
      <c r="G54" s="6"/>
      <c r="H54" s="6">
        <v>11901</v>
      </c>
    </row>
    <row r="55" spans="1:8" ht="12.75">
      <c r="A55" s="5"/>
      <c r="C55" s="2" t="s">
        <v>274</v>
      </c>
      <c r="E55" s="7"/>
      <c r="F55" s="11">
        <v>156929</v>
      </c>
      <c r="G55" s="10"/>
      <c r="H55" s="11">
        <v>143381</v>
      </c>
    </row>
    <row r="56" spans="1:8" ht="12.75">
      <c r="A56" s="5"/>
      <c r="E56" s="7"/>
      <c r="F56" s="6">
        <f>SUM(F50:F55)</f>
        <v>554316</v>
      </c>
      <c r="G56" s="10"/>
      <c r="H56" s="6">
        <f>SUM(H50:H55)</f>
        <v>540773</v>
      </c>
    </row>
    <row r="57" spans="1:8" ht="12.75">
      <c r="A57" s="5"/>
      <c r="B57" s="2" t="s">
        <v>239</v>
      </c>
      <c r="C57" s="2" t="s">
        <v>240</v>
      </c>
      <c r="E57" s="7"/>
      <c r="F57" s="11">
        <v>-18</v>
      </c>
      <c r="G57" s="10"/>
      <c r="H57" s="11">
        <v>-9</v>
      </c>
    </row>
    <row r="58" spans="1:8" ht="12.75">
      <c r="A58" s="5"/>
      <c r="E58" s="7"/>
      <c r="F58" s="10"/>
      <c r="G58" s="10"/>
      <c r="H58" s="10"/>
    </row>
    <row r="59" spans="1:8" s="42" customFormat="1" ht="15">
      <c r="A59" s="41"/>
      <c r="B59" s="42" t="s">
        <v>43</v>
      </c>
      <c r="E59" s="44"/>
      <c r="F59" s="45">
        <f>SUM(F56:F57)</f>
        <v>554298</v>
      </c>
      <c r="G59" s="45"/>
      <c r="H59" s="45">
        <f>SUM(H56:H57)</f>
        <v>540764</v>
      </c>
    </row>
    <row r="60" spans="1:8" ht="12.75">
      <c r="A60" s="5"/>
      <c r="E60" s="7"/>
      <c r="F60" s="6"/>
      <c r="G60" s="6"/>
      <c r="H60" s="6"/>
    </row>
    <row r="61" spans="1:8" ht="12.75">
      <c r="A61" s="5"/>
      <c r="B61" s="2" t="s">
        <v>44</v>
      </c>
      <c r="F61" s="10">
        <v>22296</v>
      </c>
      <c r="G61" s="10"/>
      <c r="H61" s="10">
        <v>33331</v>
      </c>
    </row>
    <row r="62" spans="1:8" ht="12.75">
      <c r="A62" s="5"/>
      <c r="F62" s="10"/>
      <c r="G62" s="10"/>
      <c r="H62" s="10"/>
    </row>
    <row r="63" spans="1:8" ht="12.75">
      <c r="A63" s="5"/>
      <c r="B63" s="2" t="s">
        <v>45</v>
      </c>
      <c r="F63" s="46">
        <v>170893</v>
      </c>
      <c r="G63" s="6"/>
      <c r="H63" s="46">
        <f>767753-720000</f>
        <v>47753</v>
      </c>
    </row>
    <row r="64" spans="1:8" ht="12.75">
      <c r="A64" s="5"/>
      <c r="B64" s="2" t="s">
        <v>46</v>
      </c>
      <c r="F64" s="47">
        <v>150000</v>
      </c>
      <c r="G64" s="6"/>
      <c r="H64" s="47">
        <v>150000</v>
      </c>
    </row>
    <row r="65" spans="1:8" ht="12.75">
      <c r="A65" s="5"/>
      <c r="B65" s="2" t="s">
        <v>47</v>
      </c>
      <c r="E65" s="7"/>
      <c r="F65" s="47">
        <v>900000</v>
      </c>
      <c r="G65" s="6"/>
      <c r="H65" s="47">
        <v>720000</v>
      </c>
    </row>
    <row r="66" spans="1:8" ht="12.75">
      <c r="A66" s="5"/>
      <c r="B66" s="2" t="s">
        <v>48</v>
      </c>
      <c r="F66" s="47">
        <v>3456</v>
      </c>
      <c r="G66" s="6"/>
      <c r="H66" s="47">
        <v>4403</v>
      </c>
    </row>
    <row r="67" spans="1:8" ht="12.75">
      <c r="A67" s="5"/>
      <c r="B67" s="2" t="s">
        <v>49</v>
      </c>
      <c r="F67" s="48">
        <v>518159</v>
      </c>
      <c r="G67" s="6"/>
      <c r="H67" s="48">
        <v>518159</v>
      </c>
    </row>
    <row r="68" spans="1:8" ht="12.75">
      <c r="A68" s="5"/>
      <c r="F68" s="10"/>
      <c r="G68" s="6"/>
      <c r="H68" s="6"/>
    </row>
    <row r="69" spans="1:8" ht="12.75">
      <c r="A69" s="5"/>
      <c r="B69" s="2" t="s">
        <v>50</v>
      </c>
      <c r="F69" s="10">
        <f>SUM(F63:F68)</f>
        <v>1742508</v>
      </c>
      <c r="G69" s="6"/>
      <c r="H69" s="10">
        <f>SUM(H63:H68)</f>
        <v>1440315</v>
      </c>
    </row>
    <row r="70" spans="1:8" ht="12.75">
      <c r="A70" s="5"/>
      <c r="F70" s="6"/>
      <c r="G70" s="6"/>
      <c r="H70" s="6"/>
    </row>
    <row r="71" spans="1:8" s="42" customFormat="1" ht="15.75" thickBot="1">
      <c r="A71" s="41"/>
      <c r="B71" s="42" t="s">
        <v>51</v>
      </c>
      <c r="F71" s="43">
        <f>SUM(F59:F67)</f>
        <v>2319102</v>
      </c>
      <c r="G71" s="49"/>
      <c r="H71" s="43">
        <f>+H59+H61+H69</f>
        <v>2014410</v>
      </c>
    </row>
    <row r="72" spans="1:8" ht="12.75">
      <c r="A72" s="5"/>
      <c r="F72" s="6">
        <f>+F45-F71</f>
        <v>0</v>
      </c>
      <c r="G72" s="10"/>
      <c r="H72" s="6">
        <f>+H45-H71</f>
        <v>0</v>
      </c>
    </row>
    <row r="73" spans="2:8" ht="12.75">
      <c r="B73" s="2" t="s">
        <v>241</v>
      </c>
      <c r="C73" s="1"/>
      <c r="D73" s="1"/>
      <c r="E73" s="1"/>
      <c r="F73" s="12"/>
      <c r="G73" s="12"/>
      <c r="H73" s="12"/>
    </row>
    <row r="74" spans="2:8" ht="13.5" thickBot="1">
      <c r="B74" s="2" t="s">
        <v>242</v>
      </c>
      <c r="F74" s="13">
        <f>(+F59-F18)/F50</f>
        <v>2.5429447282861126</v>
      </c>
      <c r="G74" s="24"/>
      <c r="H74" s="13">
        <f>(+H56-H18)/H50</f>
        <v>2.4792940083604273</v>
      </c>
    </row>
    <row r="75" ht="13.5" thickTop="1">
      <c r="G75" s="19"/>
    </row>
    <row r="76" spans="2:7" ht="12.75">
      <c r="B76" s="2" t="s">
        <v>243</v>
      </c>
      <c r="G76" s="19"/>
    </row>
    <row r="77" spans="2:8" ht="13.5" thickBot="1">
      <c r="B77" s="2" t="s">
        <v>3</v>
      </c>
      <c r="F77" s="13">
        <f>(+F59-F18)/(+F50-20)</f>
        <v>2.543180973615756</v>
      </c>
      <c r="G77" s="24"/>
      <c r="H77" s="13">
        <f>(+H59-H18)/(+H50)</f>
        <v>2.4792522062238738</v>
      </c>
    </row>
    <row r="78" ht="13.5" thickTop="1"/>
    <row r="79" spans="6:7" ht="12.75">
      <c r="F79" s="14"/>
      <c r="G79" s="14"/>
    </row>
  </sheetData>
  <printOptions/>
  <pageMargins left="0.5" right="0.5" top="0.5" bottom="0.5" header="0.5" footer="0.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8"/>
  <sheetViews>
    <sheetView tabSelected="1" workbookViewId="0" topLeftCell="A353">
      <selection activeCell="D357" sqref="D357"/>
    </sheetView>
  </sheetViews>
  <sheetFormatPr defaultColWidth="9.140625" defaultRowHeight="12.75"/>
  <cols>
    <col min="1" max="1" width="4.57421875" style="2" customWidth="1"/>
    <col min="2" max="2" width="10.421875" style="2" customWidth="1"/>
    <col min="3" max="3" width="3.7109375" style="2" customWidth="1"/>
    <col min="4" max="4" width="20.28125" style="2" customWidth="1"/>
    <col min="5" max="5" width="15.7109375" style="2" customWidth="1"/>
    <col min="6" max="6" width="13.7109375" style="21" customWidth="1"/>
    <col min="7" max="8" width="13.28125" style="2" customWidth="1"/>
    <col min="9" max="9" width="14.00390625" style="2" customWidth="1"/>
    <col min="10" max="10" width="3.57421875" style="2" customWidth="1"/>
    <col min="11" max="11" width="10.57421875" style="2" customWidth="1"/>
    <col min="12" max="12" width="9.140625" style="2" customWidth="1"/>
    <col min="13" max="13" width="0.42578125" style="2" customWidth="1"/>
    <col min="14" max="14" width="9.140625" style="2" customWidth="1"/>
    <col min="15" max="15" width="5.7109375" style="2" customWidth="1"/>
    <col min="16" max="16384" width="9.140625" style="2" customWidth="1"/>
  </cols>
  <sheetData>
    <row r="1" spans="1:9" ht="12.75">
      <c r="A1" s="1" t="s">
        <v>246</v>
      </c>
      <c r="H1" s="1"/>
      <c r="I1" s="1"/>
    </row>
    <row r="3" ht="12.75">
      <c r="A3" s="8" t="s">
        <v>68</v>
      </c>
    </row>
    <row r="4" ht="12.75">
      <c r="A4" s="8"/>
    </row>
    <row r="6" spans="1:2" ht="12.75">
      <c r="A6" s="1" t="s">
        <v>260</v>
      </c>
      <c r="B6" s="8" t="s">
        <v>280</v>
      </c>
    </row>
    <row r="7" ht="12.75">
      <c r="A7" s="1"/>
    </row>
    <row r="8" ht="12.75">
      <c r="B8" s="2" t="s">
        <v>93</v>
      </c>
    </row>
    <row r="9" spans="1:2" ht="12.75">
      <c r="A9" s="1"/>
      <c r="B9" s="2" t="s">
        <v>69</v>
      </c>
    </row>
    <row r="10" spans="1:2" ht="12.75">
      <c r="A10" s="1"/>
      <c r="B10" s="2" t="s">
        <v>94</v>
      </c>
    </row>
    <row r="11" spans="1:2" ht="12.75">
      <c r="A11" s="1"/>
      <c r="B11" s="2" t="s">
        <v>95</v>
      </c>
    </row>
    <row r="12" ht="12.75">
      <c r="A12" s="1"/>
    </row>
    <row r="13" ht="12.75">
      <c r="A13" s="1"/>
    </row>
    <row r="14" spans="1:2" ht="12.75">
      <c r="A14" s="1" t="s">
        <v>261</v>
      </c>
      <c r="B14" s="8" t="s">
        <v>25</v>
      </c>
    </row>
    <row r="15" ht="12.75">
      <c r="A15" s="1"/>
    </row>
    <row r="16" spans="1:2" ht="12.75">
      <c r="A16" s="1"/>
      <c r="B16" s="2" t="s">
        <v>77</v>
      </c>
    </row>
    <row r="17" ht="12.75">
      <c r="A17" s="1"/>
    </row>
    <row r="18" ht="12.75">
      <c r="A18" s="1"/>
    </row>
    <row r="19" spans="1:2" ht="12.75">
      <c r="A19" s="1" t="s">
        <v>262</v>
      </c>
      <c r="B19" s="8" t="s">
        <v>259</v>
      </c>
    </row>
    <row r="20" ht="12.75">
      <c r="A20" s="1"/>
    </row>
    <row r="21" spans="1:2" ht="12.75">
      <c r="A21" s="1"/>
      <c r="B21" s="2" t="s">
        <v>281</v>
      </c>
    </row>
    <row r="22" ht="12.75">
      <c r="A22" s="1"/>
    </row>
    <row r="23" ht="12.75">
      <c r="A23" s="1"/>
    </row>
    <row r="24" spans="1:2" ht="12.75">
      <c r="A24" s="1" t="s">
        <v>263</v>
      </c>
      <c r="B24" s="8" t="s">
        <v>158</v>
      </c>
    </row>
    <row r="25" spans="1:2" ht="12.75">
      <c r="A25" s="1"/>
      <c r="B25" s="8" t="s">
        <v>157</v>
      </c>
    </row>
    <row r="26" ht="12.75">
      <c r="A26" s="1"/>
    </row>
    <row r="27" spans="1:10" ht="12.75">
      <c r="A27" s="1"/>
      <c r="E27" s="3" t="s">
        <v>0</v>
      </c>
      <c r="F27" s="52" t="s">
        <v>248</v>
      </c>
      <c r="G27" s="3" t="s">
        <v>247</v>
      </c>
      <c r="H27" s="3" t="s">
        <v>248</v>
      </c>
      <c r="I27" s="3"/>
      <c r="J27" s="3"/>
    </row>
    <row r="28" spans="1:10" ht="12.75">
      <c r="A28" s="1"/>
      <c r="E28" s="3" t="s">
        <v>249</v>
      </c>
      <c r="F28" s="52" t="s">
        <v>250</v>
      </c>
      <c r="G28" s="3" t="s">
        <v>1</v>
      </c>
      <c r="H28" s="3" t="s">
        <v>250</v>
      </c>
      <c r="I28" s="3"/>
      <c r="J28" s="3"/>
    </row>
    <row r="29" spans="1:10" ht="12.75">
      <c r="A29" s="1"/>
      <c r="E29" s="3" t="s">
        <v>251</v>
      </c>
      <c r="F29" s="52" t="s">
        <v>251</v>
      </c>
      <c r="G29" s="3" t="s">
        <v>2</v>
      </c>
      <c r="H29" s="3" t="s">
        <v>252</v>
      </c>
      <c r="I29" s="3"/>
      <c r="J29" s="3"/>
    </row>
    <row r="30" spans="1:9" ht="12.75">
      <c r="A30" s="1"/>
      <c r="E30" s="56" t="s">
        <v>52</v>
      </c>
      <c r="F30" s="53" t="s">
        <v>67</v>
      </c>
      <c r="G30" s="54" t="str">
        <f>+E30</f>
        <v>30.04.2002</v>
      </c>
      <c r="H30" s="54" t="str">
        <f>+F30</f>
        <v>30.04.2001</v>
      </c>
      <c r="I30" s="57"/>
    </row>
    <row r="31" spans="1:9" ht="12.75">
      <c r="A31" s="1"/>
      <c r="E31" s="3" t="s">
        <v>253</v>
      </c>
      <c r="F31" s="52" t="s">
        <v>253</v>
      </c>
      <c r="G31" s="3" t="s">
        <v>253</v>
      </c>
      <c r="H31" s="3" t="s">
        <v>253</v>
      </c>
      <c r="I31" s="3"/>
    </row>
    <row r="32" spans="1:9" ht="12.75">
      <c r="A32" s="1"/>
      <c r="E32" s="3"/>
      <c r="F32" s="52"/>
      <c r="G32" s="3"/>
      <c r="H32" s="3"/>
      <c r="I32" s="3"/>
    </row>
    <row r="33" spans="1:9" ht="12.75">
      <c r="A33" s="1"/>
      <c r="B33" s="2" t="s">
        <v>17</v>
      </c>
      <c r="E33" s="15">
        <f>-6446.688+824.031</f>
        <v>-5622.657</v>
      </c>
      <c r="F33" s="15">
        <v>-4495</v>
      </c>
      <c r="G33" s="15">
        <f>+E33</f>
        <v>-5622.657</v>
      </c>
      <c r="H33" s="15">
        <v>-4495</v>
      </c>
      <c r="I33" s="15"/>
    </row>
    <row r="34" spans="1:9" ht="12.75">
      <c r="A34" s="1"/>
      <c r="B34" s="2" t="s">
        <v>278</v>
      </c>
      <c r="E34" s="15">
        <v>109.351</v>
      </c>
      <c r="F34" s="15">
        <v>106</v>
      </c>
      <c r="G34" s="15">
        <f>+E34</f>
        <v>109.351</v>
      </c>
      <c r="H34" s="15">
        <v>106</v>
      </c>
      <c r="I34" s="15"/>
    </row>
    <row r="35" spans="1:9" ht="13.5" thickBot="1">
      <c r="A35" s="1"/>
      <c r="E35" s="16">
        <f>SUM(E33:E34)</f>
        <v>-5513.3060000000005</v>
      </c>
      <c r="F35" s="16">
        <f>SUM(F33:F34)</f>
        <v>-4389</v>
      </c>
      <c r="G35" s="16">
        <f>SUM(G33:G34)</f>
        <v>-5513.3060000000005</v>
      </c>
      <c r="H35" s="16">
        <f>SUM(H33:H34)</f>
        <v>-4389</v>
      </c>
      <c r="I35" s="17"/>
    </row>
    <row r="36" spans="1:9" ht="13.5" thickTop="1">
      <c r="A36" s="1"/>
      <c r="B36" s="58" t="s">
        <v>18</v>
      </c>
      <c r="E36" s="23">
        <v>0.3</v>
      </c>
      <c r="F36" s="23">
        <v>0.54</v>
      </c>
      <c r="G36" s="23">
        <f>+E36</f>
        <v>0.3</v>
      </c>
      <c r="H36" s="23">
        <v>0.54</v>
      </c>
      <c r="I36" s="18"/>
    </row>
    <row r="37" spans="1:9" ht="12.75">
      <c r="A37" s="1"/>
      <c r="E37" s="15"/>
      <c r="G37" s="59"/>
      <c r="H37" s="15"/>
      <c r="I37" s="15"/>
    </row>
    <row r="38" spans="1:9" ht="12.75">
      <c r="A38" s="1"/>
      <c r="B38" s="2" t="s">
        <v>96</v>
      </c>
      <c r="E38" s="15"/>
      <c r="F38" s="22"/>
      <c r="G38" s="15"/>
      <c r="H38" s="15"/>
      <c r="I38" s="15"/>
    </row>
    <row r="39" spans="1:9" ht="12.75">
      <c r="A39" s="1"/>
      <c r="B39" s="2" t="s">
        <v>83</v>
      </c>
      <c r="E39" s="15"/>
      <c r="F39" s="22"/>
      <c r="G39" s="15"/>
      <c r="H39" s="15"/>
      <c r="I39" s="15"/>
    </row>
    <row r="40" spans="1:9" ht="12.75">
      <c r="A40" s="1"/>
      <c r="B40" s="2" t="s">
        <v>82</v>
      </c>
      <c r="E40" s="15"/>
      <c r="F40" s="22"/>
      <c r="G40" s="15"/>
      <c r="H40" s="15"/>
      <c r="I40" s="15"/>
    </row>
    <row r="41" spans="1:9" ht="12.75">
      <c r="A41" s="1"/>
      <c r="E41" s="15"/>
      <c r="F41" s="22"/>
      <c r="G41" s="15"/>
      <c r="H41" s="15"/>
      <c r="I41" s="15"/>
    </row>
    <row r="42" ht="12.75">
      <c r="A42" s="1"/>
    </row>
    <row r="43" spans="1:2" ht="12.75">
      <c r="A43" s="1" t="s">
        <v>264</v>
      </c>
      <c r="B43" s="8" t="s">
        <v>343</v>
      </c>
    </row>
    <row r="44" spans="1:2" ht="12.75">
      <c r="A44" s="1"/>
      <c r="B44" s="60"/>
    </row>
    <row r="45" spans="1:2" ht="12.75">
      <c r="A45" s="1"/>
      <c r="B45" s="2" t="s">
        <v>70</v>
      </c>
    </row>
    <row r="46" ht="12.75">
      <c r="A46" s="1"/>
    </row>
    <row r="47" ht="12.75">
      <c r="A47" s="1"/>
    </row>
    <row r="48" spans="1:2" ht="12.75">
      <c r="A48" s="1" t="s">
        <v>265</v>
      </c>
      <c r="B48" s="8" t="s">
        <v>282</v>
      </c>
    </row>
    <row r="49" ht="12.75">
      <c r="A49" s="1"/>
    </row>
    <row r="50" spans="1:2" ht="12.75">
      <c r="A50" s="1"/>
      <c r="B50" s="2" t="s">
        <v>283</v>
      </c>
    </row>
    <row r="51" ht="12.75">
      <c r="A51" s="1"/>
    </row>
    <row r="52" ht="12.75">
      <c r="A52" s="1"/>
    </row>
    <row r="53" spans="1:2" ht="12.75">
      <c r="A53" s="1" t="s">
        <v>268</v>
      </c>
      <c r="B53" s="8" t="s">
        <v>284</v>
      </c>
    </row>
    <row r="54" ht="12.75">
      <c r="A54" s="1"/>
    </row>
    <row r="55" spans="1:2" ht="12.75">
      <c r="A55" s="1"/>
      <c r="B55" s="2" t="s">
        <v>11</v>
      </c>
    </row>
    <row r="56" spans="1:2" ht="12.75">
      <c r="A56" s="1"/>
      <c r="B56" s="2" t="s">
        <v>12</v>
      </c>
    </row>
    <row r="57" ht="12.75">
      <c r="A57" s="1"/>
    </row>
    <row r="58" spans="1:6" ht="15">
      <c r="A58" s="1"/>
      <c r="D58" s="61" t="s">
        <v>13</v>
      </c>
      <c r="F58" s="62" t="s">
        <v>14</v>
      </c>
    </row>
    <row r="59" ht="12.75">
      <c r="A59" s="1"/>
    </row>
    <row r="60" spans="1:6" ht="12.75">
      <c r="A60" s="1"/>
      <c r="B60" s="2">
        <v>7.1</v>
      </c>
      <c r="D60" s="2" t="s">
        <v>71</v>
      </c>
      <c r="F60" s="63">
        <v>1</v>
      </c>
    </row>
    <row r="61" spans="1:6" ht="12.75">
      <c r="A61" s="1"/>
      <c r="B61" s="2">
        <v>7.2</v>
      </c>
      <c r="D61" s="2" t="s">
        <v>72</v>
      </c>
      <c r="F61" s="63">
        <v>1</v>
      </c>
    </row>
    <row r="62" spans="1:6" ht="12.75">
      <c r="A62" s="1"/>
      <c r="B62" s="2">
        <v>7.3</v>
      </c>
      <c r="D62" s="2" t="s">
        <v>73</v>
      </c>
      <c r="F62" s="63">
        <v>1</v>
      </c>
    </row>
    <row r="63" ht="12.75">
      <c r="A63" s="1"/>
    </row>
    <row r="64" spans="1:2" ht="12.75">
      <c r="A64" s="1" t="s">
        <v>269</v>
      </c>
      <c r="B64" s="8" t="s">
        <v>285</v>
      </c>
    </row>
    <row r="65" ht="12.75">
      <c r="A65" s="1"/>
    </row>
    <row r="66" spans="1:9" ht="12.75">
      <c r="A66" s="2" t="s">
        <v>19</v>
      </c>
      <c r="B66" s="64" t="s">
        <v>15</v>
      </c>
      <c r="C66" s="64"/>
      <c r="D66" s="64"/>
      <c r="E66" s="64"/>
      <c r="F66" s="34"/>
      <c r="G66" s="64"/>
      <c r="H66" s="64"/>
      <c r="I66" s="19"/>
    </row>
    <row r="67" ht="12.75">
      <c r="A67" s="1"/>
    </row>
    <row r="68" spans="1:4" ht="12.75">
      <c r="A68" s="1"/>
      <c r="B68" s="2" t="s">
        <v>342</v>
      </c>
      <c r="D68" s="2" t="s">
        <v>97</v>
      </c>
    </row>
    <row r="69" spans="1:4" ht="12.75">
      <c r="A69" s="1"/>
      <c r="D69" s="2" t="s">
        <v>98</v>
      </c>
    </row>
    <row r="70" spans="1:4" ht="12.75">
      <c r="A70" s="1"/>
      <c r="D70" s="2" t="s">
        <v>99</v>
      </c>
    </row>
    <row r="71" spans="1:4" ht="12.75">
      <c r="A71" s="1"/>
      <c r="D71" s="2" t="s">
        <v>100</v>
      </c>
    </row>
    <row r="72" ht="12.75">
      <c r="A72" s="1"/>
    </row>
    <row r="73" spans="1:4" ht="12.75">
      <c r="A73" s="1"/>
      <c r="D73" s="2" t="s">
        <v>211</v>
      </c>
    </row>
    <row r="74" spans="1:4" ht="12.75">
      <c r="A74" s="1"/>
      <c r="D74" s="2" t="s">
        <v>179</v>
      </c>
    </row>
    <row r="75" ht="12.75">
      <c r="A75" s="1"/>
    </row>
    <row r="76" spans="1:5" ht="12.75">
      <c r="A76" s="1"/>
      <c r="E76" s="19"/>
    </row>
    <row r="77" spans="1:5" ht="12.75">
      <c r="A77" s="2" t="s">
        <v>180</v>
      </c>
      <c r="B77" s="2" t="s">
        <v>326</v>
      </c>
      <c r="E77" s="19"/>
    </row>
    <row r="78" spans="2:8" ht="12.75">
      <c r="B78" s="64" t="s">
        <v>181</v>
      </c>
      <c r="C78" s="64"/>
      <c r="D78" s="64"/>
      <c r="E78" s="64"/>
      <c r="F78" s="34"/>
      <c r="G78" s="64"/>
      <c r="H78" s="64"/>
    </row>
    <row r="79" spans="1:5" ht="12.75">
      <c r="A79" s="1"/>
      <c r="B79" s="27"/>
      <c r="E79" s="19"/>
    </row>
    <row r="80" spans="1:5" ht="12.75">
      <c r="A80" s="1"/>
      <c r="B80" s="19" t="s">
        <v>342</v>
      </c>
      <c r="C80" s="2" t="s">
        <v>254</v>
      </c>
      <c r="D80" s="2" t="s">
        <v>110</v>
      </c>
      <c r="E80" s="19"/>
    </row>
    <row r="81" spans="1:5" ht="12.75">
      <c r="A81" s="1"/>
      <c r="D81" s="2" t="s">
        <v>111</v>
      </c>
      <c r="E81" s="19"/>
    </row>
    <row r="82" spans="1:5" ht="12.75">
      <c r="A82" s="1"/>
      <c r="B82" s="27"/>
      <c r="E82" s="19"/>
    </row>
    <row r="83" spans="1:5" ht="12.75">
      <c r="A83" s="1"/>
      <c r="B83" s="27"/>
      <c r="C83" s="2" t="s">
        <v>112</v>
      </c>
      <c r="D83" s="2" t="s">
        <v>113</v>
      </c>
      <c r="E83" s="19"/>
    </row>
    <row r="84" spans="1:5" ht="12.75">
      <c r="A84" s="1"/>
      <c r="B84" s="27"/>
      <c r="D84" s="2" t="s">
        <v>114</v>
      </c>
      <c r="E84" s="19"/>
    </row>
    <row r="85" spans="1:5" ht="12.75">
      <c r="A85" s="1"/>
      <c r="B85" s="27"/>
      <c r="E85" s="19"/>
    </row>
    <row r="86" spans="1:5" ht="12.75">
      <c r="A86" s="1"/>
      <c r="B86" s="27"/>
      <c r="C86" s="2" t="s">
        <v>115</v>
      </c>
      <c r="D86" s="2" t="s">
        <v>116</v>
      </c>
      <c r="E86" s="19"/>
    </row>
    <row r="87" spans="1:5" ht="12.75">
      <c r="A87" s="1"/>
      <c r="B87" s="27"/>
      <c r="E87" s="19"/>
    </row>
    <row r="88" spans="1:5" ht="12.75">
      <c r="A88" s="1"/>
      <c r="B88" s="27"/>
      <c r="C88" s="2" t="s">
        <v>255</v>
      </c>
      <c r="D88" s="2" t="s">
        <v>147</v>
      </c>
      <c r="E88" s="19"/>
    </row>
    <row r="89" spans="1:5" ht="12.75">
      <c r="A89" s="1"/>
      <c r="B89" s="27"/>
      <c r="E89" s="19"/>
    </row>
    <row r="90" spans="1:5" ht="12.75">
      <c r="A90" s="1"/>
      <c r="B90" s="27"/>
      <c r="C90" s="2" t="s">
        <v>256</v>
      </c>
      <c r="D90" s="2" t="s">
        <v>328</v>
      </c>
      <c r="E90" s="19"/>
    </row>
    <row r="91" spans="1:5" ht="12.75">
      <c r="A91" s="1"/>
      <c r="B91" s="27"/>
      <c r="D91" s="2" t="s">
        <v>333</v>
      </c>
      <c r="E91" s="19"/>
    </row>
    <row r="92" spans="1:5" ht="12.75">
      <c r="A92" s="1"/>
      <c r="B92" s="27"/>
      <c r="E92" s="19"/>
    </row>
    <row r="93" spans="1:5" ht="12.75">
      <c r="A93" s="1"/>
      <c r="B93" s="27"/>
      <c r="C93" s="2" t="s">
        <v>112</v>
      </c>
      <c r="D93" s="2" t="s">
        <v>334</v>
      </c>
      <c r="E93" s="19"/>
    </row>
    <row r="94" spans="1:5" ht="12.75">
      <c r="A94" s="1"/>
      <c r="B94" s="27"/>
      <c r="D94" s="2" t="s">
        <v>335</v>
      </c>
      <c r="E94" s="19"/>
    </row>
    <row r="95" spans="1:5" ht="12.75">
      <c r="A95" s="1"/>
      <c r="B95" s="27"/>
      <c r="D95" s="2" t="s">
        <v>336</v>
      </c>
      <c r="E95" s="19"/>
    </row>
    <row r="96" spans="1:5" ht="12.75">
      <c r="A96" s="1"/>
      <c r="B96" s="27"/>
      <c r="E96" s="19"/>
    </row>
    <row r="97" spans="1:5" ht="12.75">
      <c r="A97" s="1"/>
      <c r="B97" s="27"/>
      <c r="C97" s="2" t="s">
        <v>115</v>
      </c>
      <c r="D97" s="2" t="s">
        <v>337</v>
      </c>
      <c r="E97" s="19"/>
    </row>
    <row r="98" spans="1:5" ht="12.75">
      <c r="A98" s="1"/>
      <c r="B98" s="27"/>
      <c r="D98" s="2" t="s">
        <v>338</v>
      </c>
      <c r="E98" s="19"/>
    </row>
    <row r="99" spans="1:5" ht="12.75">
      <c r="A99" s="1"/>
      <c r="B99" s="27"/>
      <c r="E99" s="19"/>
    </row>
    <row r="100" spans="1:5" ht="12.75">
      <c r="A100" s="1"/>
      <c r="B100" s="27"/>
      <c r="D100" s="2" t="s">
        <v>339</v>
      </c>
      <c r="E100" s="19"/>
    </row>
    <row r="101" spans="1:5" ht="12.75">
      <c r="A101" s="1"/>
      <c r="B101" s="27"/>
      <c r="D101" s="2" t="s">
        <v>340</v>
      </c>
      <c r="E101" s="19"/>
    </row>
    <row r="102" spans="1:5" ht="12.75">
      <c r="A102" s="1"/>
      <c r="B102" s="27"/>
      <c r="E102" s="19"/>
    </row>
    <row r="103" spans="1:5" ht="12.75">
      <c r="A103" s="1"/>
      <c r="B103" s="27"/>
      <c r="D103" s="2" t="s">
        <v>341</v>
      </c>
      <c r="E103" s="19"/>
    </row>
    <row r="104" spans="1:5" ht="12.75">
      <c r="A104" s="1"/>
      <c r="B104" s="27"/>
      <c r="E104" s="19"/>
    </row>
    <row r="105" spans="1:5" ht="12.75">
      <c r="A105" s="1"/>
      <c r="B105" s="27"/>
      <c r="C105" s="2" t="s">
        <v>257</v>
      </c>
      <c r="D105" s="2" t="s">
        <v>327</v>
      </c>
      <c r="E105" s="19"/>
    </row>
    <row r="106" spans="1:5" ht="12.75">
      <c r="A106" s="1"/>
      <c r="E106" s="19"/>
    </row>
    <row r="107" spans="1:7" ht="12.75">
      <c r="A107" s="1"/>
      <c r="B107" s="27"/>
      <c r="C107" s="65"/>
      <c r="D107" s="65"/>
      <c r="E107" s="65"/>
      <c r="F107" s="66"/>
      <c r="G107" s="67"/>
    </row>
    <row r="108" spans="1:5" ht="12.75">
      <c r="A108" s="2" t="s">
        <v>20</v>
      </c>
      <c r="B108" s="61" t="s">
        <v>117</v>
      </c>
      <c r="E108" s="19"/>
    </row>
    <row r="109" spans="2:5" ht="12.75">
      <c r="B109" s="61" t="s">
        <v>118</v>
      </c>
      <c r="E109" s="19"/>
    </row>
    <row r="110" ht="12.75">
      <c r="E110" s="19"/>
    </row>
    <row r="111" spans="2:8" ht="12.75">
      <c r="B111" s="2" t="s">
        <v>342</v>
      </c>
      <c r="C111" s="2" t="s">
        <v>254</v>
      </c>
      <c r="D111" s="68" t="s">
        <v>119</v>
      </c>
      <c r="E111" s="69"/>
      <c r="F111" s="70"/>
      <c r="G111" s="68"/>
      <c r="H111" s="68"/>
    </row>
    <row r="112" spans="4:8" ht="12.75">
      <c r="D112" s="68" t="s">
        <v>120</v>
      </c>
      <c r="E112" s="69"/>
      <c r="F112" s="70"/>
      <c r="G112" s="68"/>
      <c r="H112" s="68"/>
    </row>
    <row r="113" spans="4:8" ht="12.75">
      <c r="D113" s="68" t="s">
        <v>121</v>
      </c>
      <c r="E113" s="69"/>
      <c r="F113" s="70"/>
      <c r="G113" s="68"/>
      <c r="H113" s="68"/>
    </row>
    <row r="114" spans="4:8" ht="12.75">
      <c r="D114" s="68" t="s">
        <v>122</v>
      </c>
      <c r="E114" s="69"/>
      <c r="F114" s="70"/>
      <c r="G114" s="68"/>
      <c r="H114" s="68"/>
    </row>
    <row r="115" spans="4:8" ht="12.75">
      <c r="D115" s="68" t="s">
        <v>123</v>
      </c>
      <c r="E115" s="69"/>
      <c r="F115" s="70"/>
      <c r="G115" s="68"/>
      <c r="H115" s="68"/>
    </row>
    <row r="116" spans="4:8" ht="12.75">
      <c r="D116" s="68" t="s">
        <v>124</v>
      </c>
      <c r="E116" s="69"/>
      <c r="F116" s="70"/>
      <c r="G116" s="68"/>
      <c r="H116" s="68"/>
    </row>
    <row r="117" ht="12.75">
      <c r="E117" s="19"/>
    </row>
    <row r="118" spans="3:5" ht="12.75">
      <c r="C118" s="2" t="s">
        <v>255</v>
      </c>
      <c r="D118" s="2" t="s">
        <v>125</v>
      </c>
      <c r="E118" s="19"/>
    </row>
    <row r="119" spans="4:5" ht="12.75">
      <c r="D119" s="2" t="s">
        <v>126</v>
      </c>
      <c r="E119" s="19"/>
    </row>
    <row r="120" spans="4:5" ht="12.75">
      <c r="D120" s="2" t="s">
        <v>127</v>
      </c>
      <c r="E120" s="19"/>
    </row>
    <row r="121" spans="4:5" ht="12.75">
      <c r="D121" s="2" t="s">
        <v>128</v>
      </c>
      <c r="E121" s="19"/>
    </row>
    <row r="122" spans="4:5" ht="12.75">
      <c r="D122" s="2" t="s">
        <v>129</v>
      </c>
      <c r="E122" s="19"/>
    </row>
    <row r="123" spans="4:5" ht="12.75">
      <c r="D123" s="2" t="s">
        <v>130</v>
      </c>
      <c r="E123" s="19"/>
    </row>
    <row r="124" spans="4:5" ht="12.75">
      <c r="D124" s="2" t="s">
        <v>131</v>
      </c>
      <c r="E124" s="19"/>
    </row>
    <row r="125" spans="4:5" ht="12.75">
      <c r="D125" s="2" t="s">
        <v>132</v>
      </c>
      <c r="E125" s="19"/>
    </row>
    <row r="126" ht="12.75">
      <c r="E126" s="19"/>
    </row>
    <row r="127" spans="3:5" ht="12.75">
      <c r="C127" s="2" t="s">
        <v>256</v>
      </c>
      <c r="D127" s="2" t="s">
        <v>133</v>
      </c>
      <c r="E127" s="19"/>
    </row>
    <row r="128" spans="4:5" ht="12.75">
      <c r="D128" s="2" t="s">
        <v>134</v>
      </c>
      <c r="E128" s="19"/>
    </row>
    <row r="129" ht="12.75">
      <c r="E129" s="19"/>
    </row>
    <row r="130" spans="3:5" ht="12.75">
      <c r="C130" s="2" t="s">
        <v>257</v>
      </c>
      <c r="D130" s="2" t="s">
        <v>153</v>
      </c>
      <c r="E130" s="19"/>
    </row>
    <row r="131" ht="12.75">
      <c r="E131" s="19"/>
    </row>
    <row r="132" ht="12.75">
      <c r="E132" s="19"/>
    </row>
    <row r="133" spans="1:5" ht="12.75">
      <c r="A133" s="2" t="s">
        <v>109</v>
      </c>
      <c r="B133" s="61" t="s">
        <v>101</v>
      </c>
      <c r="E133" s="19"/>
    </row>
    <row r="134" spans="2:5" ht="12.75">
      <c r="B134" s="61"/>
      <c r="E134" s="19"/>
    </row>
    <row r="135" spans="2:6" ht="12.75">
      <c r="B135" s="19" t="s">
        <v>342</v>
      </c>
      <c r="E135" s="19"/>
      <c r="F135" s="22" t="s">
        <v>102</v>
      </c>
    </row>
    <row r="136" spans="2:7" ht="12.75">
      <c r="B136" s="19"/>
      <c r="E136" s="19"/>
      <c r="F136" s="22" t="s">
        <v>103</v>
      </c>
      <c r="G136" s="5" t="s">
        <v>104</v>
      </c>
    </row>
    <row r="137" spans="2:7" ht="12.75">
      <c r="B137" s="19"/>
      <c r="E137" s="19"/>
      <c r="F137" s="71" t="s">
        <v>105</v>
      </c>
      <c r="G137" s="71" t="s">
        <v>105</v>
      </c>
    </row>
    <row r="138" spans="2:6" ht="12.75">
      <c r="B138" s="19"/>
      <c r="E138" s="19"/>
      <c r="F138" s="22"/>
    </row>
    <row r="139" spans="2:7" ht="12.75">
      <c r="B139" s="19"/>
      <c r="D139" s="2" t="s">
        <v>106</v>
      </c>
      <c r="E139" s="19"/>
      <c r="F139" s="72">
        <v>87</v>
      </c>
      <c r="G139" s="14">
        <v>77.4</v>
      </c>
    </row>
    <row r="140" spans="2:7" ht="12.75">
      <c r="B140" s="19"/>
      <c r="E140" s="19"/>
      <c r="F140" s="72"/>
      <c r="G140" s="14"/>
    </row>
    <row r="141" spans="2:7" ht="12.75">
      <c r="B141" s="19"/>
      <c r="D141" s="2" t="s">
        <v>107</v>
      </c>
      <c r="E141" s="19"/>
      <c r="F141" s="32">
        <v>213</v>
      </c>
      <c r="G141" s="28">
        <f>222.04+0.56</f>
        <v>222.6</v>
      </c>
    </row>
    <row r="142" spans="2:7" ht="12.75">
      <c r="B142" s="19"/>
      <c r="E142" s="19"/>
      <c r="F142" s="34"/>
      <c r="G142" s="30"/>
    </row>
    <row r="143" spans="2:7" ht="13.5" thickBot="1">
      <c r="B143" s="19"/>
      <c r="E143" s="19"/>
      <c r="F143" s="73">
        <f>SUM(F139:F141)</f>
        <v>300</v>
      </c>
      <c r="G143" s="73">
        <f>SUM(G139:G141)</f>
        <v>300</v>
      </c>
    </row>
    <row r="144" spans="2:5" ht="13.5" thickTop="1">
      <c r="B144" s="19"/>
      <c r="E144" s="19"/>
    </row>
    <row r="145" ht="12.75">
      <c r="E145" s="19"/>
    </row>
    <row r="146" spans="1:5" ht="12.75">
      <c r="A146" s="2" t="s">
        <v>21</v>
      </c>
      <c r="B146" s="61" t="s">
        <v>135</v>
      </c>
      <c r="E146" s="19"/>
    </row>
    <row r="147" ht="12.75">
      <c r="E147" s="19"/>
    </row>
    <row r="148" spans="2:5" ht="12.75">
      <c r="B148" s="19" t="s">
        <v>342</v>
      </c>
      <c r="E148" s="19"/>
    </row>
    <row r="149" spans="2:5" ht="12.75">
      <c r="B149" s="2" t="s">
        <v>148</v>
      </c>
      <c r="E149" s="19"/>
    </row>
    <row r="150" ht="12.75">
      <c r="E150" s="19"/>
    </row>
    <row r="151" spans="4:8" ht="12.75">
      <c r="D151" s="19"/>
      <c r="F151" s="22" t="s">
        <v>102</v>
      </c>
      <c r="G151" s="5" t="s">
        <v>78</v>
      </c>
      <c r="H151" s="5" t="s">
        <v>79</v>
      </c>
    </row>
    <row r="152" spans="4:8" ht="12.75">
      <c r="D152" s="19"/>
      <c r="F152" s="22" t="s">
        <v>103</v>
      </c>
      <c r="G152" s="5" t="s">
        <v>104</v>
      </c>
      <c r="H152" s="5" t="s">
        <v>80</v>
      </c>
    </row>
    <row r="153" spans="4:8" ht="12.75">
      <c r="D153" s="19"/>
      <c r="F153" s="71" t="s">
        <v>105</v>
      </c>
      <c r="G153" s="40" t="s">
        <v>105</v>
      </c>
      <c r="H153" s="40" t="s">
        <v>105</v>
      </c>
    </row>
    <row r="154" ht="12.75">
      <c r="D154" s="19"/>
    </row>
    <row r="155" ht="12.75">
      <c r="D155" s="19"/>
    </row>
    <row r="156" spans="2:8" ht="12.75">
      <c r="B156" s="2" t="s">
        <v>254</v>
      </c>
      <c r="C156" s="2" t="s">
        <v>136</v>
      </c>
      <c r="D156" s="19"/>
      <c r="F156" s="32">
        <v>305</v>
      </c>
      <c r="G156" s="33">
        <v>305</v>
      </c>
      <c r="H156" s="33">
        <f>+F156-G156</f>
        <v>0</v>
      </c>
    </row>
    <row r="157" spans="2:7" ht="12.75">
      <c r="B157" s="2" t="s">
        <v>255</v>
      </c>
      <c r="C157" s="2" t="s">
        <v>137</v>
      </c>
      <c r="D157" s="19"/>
      <c r="G157" s="33"/>
    </row>
    <row r="158" spans="2:8" ht="12.75">
      <c r="B158" s="2" t="s">
        <v>112</v>
      </c>
      <c r="C158" s="2" t="s">
        <v>138</v>
      </c>
      <c r="D158" s="19"/>
      <c r="F158" s="21">
        <v>5.35</v>
      </c>
      <c r="G158" s="33">
        <f>0.816+0.644</f>
        <v>1.46</v>
      </c>
      <c r="H158" s="33">
        <f aca="true" t="shared" si="0" ref="H158:H163">+F158-G158</f>
        <v>3.8899999999999997</v>
      </c>
    </row>
    <row r="159" spans="2:8" ht="12.75">
      <c r="B159" s="2" t="s">
        <v>115</v>
      </c>
      <c r="C159" s="2" t="s">
        <v>139</v>
      </c>
      <c r="D159" s="19"/>
      <c r="F159" s="21">
        <v>26.26</v>
      </c>
      <c r="G159" s="33">
        <f>7.35+6.3</f>
        <v>13.649999999999999</v>
      </c>
      <c r="H159" s="33">
        <f t="shared" si="0"/>
        <v>12.610000000000003</v>
      </c>
    </row>
    <row r="160" spans="2:8" ht="12.75">
      <c r="B160" s="2" t="s">
        <v>140</v>
      </c>
      <c r="C160" s="2" t="s">
        <v>150</v>
      </c>
      <c r="D160" s="19"/>
      <c r="F160" s="21">
        <v>118.863</v>
      </c>
      <c r="G160" s="33">
        <f>57.042+30.326+13.665</f>
        <v>101.03299999999999</v>
      </c>
      <c r="H160" s="33">
        <f t="shared" si="0"/>
        <v>17.830000000000013</v>
      </c>
    </row>
    <row r="161" spans="2:8" ht="12.75">
      <c r="B161" s="2" t="s">
        <v>141</v>
      </c>
      <c r="C161" s="2" t="s">
        <v>151</v>
      </c>
      <c r="D161" s="19"/>
      <c r="F161" s="21">
        <v>54.942</v>
      </c>
      <c r="G161" s="33">
        <f>28.167+10.799+9.836</f>
        <v>48.802</v>
      </c>
      <c r="H161" s="33">
        <f t="shared" si="0"/>
        <v>6.140000000000001</v>
      </c>
    </row>
    <row r="162" spans="2:8" ht="12.75">
      <c r="B162" s="2" t="s">
        <v>143</v>
      </c>
      <c r="C162" s="2" t="s">
        <v>142</v>
      </c>
      <c r="D162" s="19"/>
      <c r="F162" s="21">
        <v>35.181</v>
      </c>
      <c r="G162" s="33">
        <f>13.629+13.239+7.502</f>
        <v>34.370000000000005</v>
      </c>
      <c r="H162" s="33">
        <f t="shared" si="0"/>
        <v>0.8109999999999928</v>
      </c>
    </row>
    <row r="163" spans="2:8" ht="12.75">
      <c r="B163" s="2" t="s">
        <v>149</v>
      </c>
      <c r="C163" s="2" t="s">
        <v>144</v>
      </c>
      <c r="D163" s="19"/>
      <c r="F163" s="34">
        <v>22.522</v>
      </c>
      <c r="G163" s="35">
        <f>5.954+2.532+0.247</f>
        <v>8.733</v>
      </c>
      <c r="H163" s="35">
        <f t="shared" si="0"/>
        <v>13.788999999999998</v>
      </c>
    </row>
    <row r="164" spans="4:8" ht="12.75">
      <c r="D164" s="19"/>
      <c r="F164" s="32">
        <f>SUM(F156:F163)</f>
        <v>568.118</v>
      </c>
      <c r="G164" s="33">
        <f>SUM(G156:G163)</f>
        <v>513.0479999999999</v>
      </c>
      <c r="H164" s="33">
        <f>SUM(H156:H163)</f>
        <v>55.07000000000001</v>
      </c>
    </row>
    <row r="165" spans="2:8" ht="12.75">
      <c r="B165" s="2" t="s">
        <v>256</v>
      </c>
      <c r="C165" s="2" t="s">
        <v>145</v>
      </c>
      <c r="D165" s="19"/>
      <c r="F165" s="32">
        <f>+F167-F164</f>
        <v>31.881999999999948</v>
      </c>
      <c r="G165" s="33">
        <f>12.18+10.44</f>
        <v>22.619999999999997</v>
      </c>
      <c r="H165" s="33">
        <f>+F165-G165</f>
        <v>9.26199999999995</v>
      </c>
    </row>
    <row r="166" spans="3:8" ht="12.75">
      <c r="C166" s="2" t="s">
        <v>108</v>
      </c>
      <c r="D166" s="19"/>
      <c r="F166" s="21">
        <v>0</v>
      </c>
      <c r="G166" s="33">
        <f>0.19+22.72+41.345+0.018+0.039+0.022</f>
        <v>64.334</v>
      </c>
      <c r="H166" s="33">
        <v>0</v>
      </c>
    </row>
    <row r="167" spans="4:8" ht="13.5" thickBot="1">
      <c r="D167" s="19"/>
      <c r="F167" s="74">
        <v>600</v>
      </c>
      <c r="G167" s="31">
        <f>SUM(G164:G166)</f>
        <v>600.002</v>
      </c>
      <c r="H167" s="31">
        <f>SUM(H164:H166)</f>
        <v>64.33199999999997</v>
      </c>
    </row>
    <row r="168" spans="4:9" ht="13.5" thickTop="1">
      <c r="D168" s="19"/>
      <c r="E168" s="21"/>
      <c r="F168" s="2"/>
      <c r="I168" s="33"/>
    </row>
    <row r="169" ht="12.75">
      <c r="E169" s="19"/>
    </row>
    <row r="170" spans="2:5" ht="12.75">
      <c r="B170" s="2" t="s">
        <v>182</v>
      </c>
      <c r="E170" s="19"/>
    </row>
    <row r="171" spans="2:5" ht="12.75">
      <c r="B171" s="2" t="s">
        <v>183</v>
      </c>
      <c r="E171" s="19"/>
    </row>
    <row r="172" ht="12.75">
      <c r="E172" s="19"/>
    </row>
    <row r="173" ht="12.75">
      <c r="E173" s="19"/>
    </row>
    <row r="174" spans="1:5" ht="12.75">
      <c r="A174" s="2" t="s">
        <v>22</v>
      </c>
      <c r="B174" s="75" t="s">
        <v>146</v>
      </c>
      <c r="C174" s="25"/>
      <c r="D174" s="19"/>
      <c r="E174" s="19"/>
    </row>
    <row r="175" spans="2:5" ht="12.75">
      <c r="B175" s="19"/>
      <c r="C175" s="19"/>
      <c r="D175" s="19"/>
      <c r="E175" s="19"/>
    </row>
    <row r="176" spans="1:5" ht="12.75">
      <c r="A176" s="2" t="s">
        <v>184</v>
      </c>
      <c r="B176" s="2" t="s">
        <v>152</v>
      </c>
      <c r="E176" s="19"/>
    </row>
    <row r="177" spans="2:5" ht="12.75">
      <c r="B177" s="2" t="s">
        <v>161</v>
      </c>
      <c r="E177" s="19"/>
    </row>
    <row r="178" spans="2:5" ht="12.75">
      <c r="B178" s="2" t="s">
        <v>162</v>
      </c>
      <c r="E178" s="19"/>
    </row>
    <row r="179" ht="12.75">
      <c r="E179" s="19"/>
    </row>
    <row r="180" ht="12.75">
      <c r="B180" s="2" t="s">
        <v>329</v>
      </c>
    </row>
    <row r="182" spans="2:9" ht="38.25" customHeight="1">
      <c r="B182" s="111" t="s">
        <v>163</v>
      </c>
      <c r="C182" s="111"/>
      <c r="D182" s="76" t="s">
        <v>164</v>
      </c>
      <c r="E182" s="76" t="s">
        <v>165</v>
      </c>
      <c r="F182" s="77" t="s">
        <v>166</v>
      </c>
      <c r="G182" s="78" t="s">
        <v>167</v>
      </c>
      <c r="H182" s="76" t="s">
        <v>168</v>
      </c>
      <c r="I182" s="76" t="s">
        <v>169</v>
      </c>
    </row>
    <row r="183" spans="2:9" ht="12.75">
      <c r="B183" s="112"/>
      <c r="C183" s="112"/>
      <c r="D183" s="79"/>
      <c r="E183" s="80" t="s">
        <v>170</v>
      </c>
      <c r="F183" s="81" t="s">
        <v>170</v>
      </c>
      <c r="G183" s="82" t="s">
        <v>170</v>
      </c>
      <c r="H183" s="80" t="s">
        <v>170</v>
      </c>
      <c r="I183" s="83"/>
    </row>
    <row r="184" spans="2:9" ht="12.75">
      <c r="B184" s="113">
        <v>37167</v>
      </c>
      <c r="C184" s="113"/>
      <c r="D184" s="84">
        <v>10000</v>
      </c>
      <c r="E184" s="85">
        <v>0.89</v>
      </c>
      <c r="F184" s="86">
        <v>0.89</v>
      </c>
      <c r="G184" s="87">
        <v>0.89</v>
      </c>
      <c r="H184" s="86">
        <v>8979.31</v>
      </c>
      <c r="I184" s="84">
        <v>10000</v>
      </c>
    </row>
    <row r="185" spans="2:9" ht="12.75">
      <c r="B185" s="88"/>
      <c r="C185" s="89"/>
      <c r="D185" s="90"/>
      <c r="E185" s="91"/>
      <c r="F185" s="92"/>
      <c r="G185" s="91"/>
      <c r="H185" s="93"/>
      <c r="I185" s="90"/>
    </row>
    <row r="186" spans="2:9" ht="12.75">
      <c r="B186" s="113">
        <v>37348</v>
      </c>
      <c r="C186" s="113"/>
      <c r="D186" s="84">
        <v>10000</v>
      </c>
      <c r="E186" s="86">
        <v>0.9</v>
      </c>
      <c r="F186" s="94">
        <v>0.9</v>
      </c>
      <c r="G186" s="85">
        <v>0.9</v>
      </c>
      <c r="H186" s="86">
        <v>9080.1</v>
      </c>
      <c r="I186" s="84">
        <v>10000</v>
      </c>
    </row>
    <row r="188" ht="12.75">
      <c r="B188" s="2" t="s">
        <v>171</v>
      </c>
    </row>
    <row r="189" ht="12.75">
      <c r="B189" s="2" t="s">
        <v>172</v>
      </c>
    </row>
    <row r="191" ht="12.75">
      <c r="B191" s="2" t="s">
        <v>330</v>
      </c>
    </row>
    <row r="192" ht="12.75">
      <c r="E192" s="19"/>
    </row>
    <row r="193" spans="1:5" ht="12.75">
      <c r="A193" s="2" t="s">
        <v>185</v>
      </c>
      <c r="B193" s="2" t="s">
        <v>186</v>
      </c>
      <c r="E193" s="19"/>
    </row>
    <row r="194" spans="2:5" ht="12.75">
      <c r="B194" s="2" t="s">
        <v>187</v>
      </c>
      <c r="E194" s="19"/>
    </row>
    <row r="195" spans="2:5" ht="12.75">
      <c r="B195" s="2" t="s">
        <v>188</v>
      </c>
      <c r="E195" s="19"/>
    </row>
    <row r="196" ht="12.75">
      <c r="E196" s="19"/>
    </row>
    <row r="197" ht="12.75">
      <c r="E197" s="19"/>
    </row>
    <row r="198" spans="1:5" ht="12.75">
      <c r="A198" s="2" t="s">
        <v>23</v>
      </c>
      <c r="B198" s="61" t="s">
        <v>189</v>
      </c>
      <c r="E198" s="19"/>
    </row>
    <row r="199" ht="12.75">
      <c r="E199" s="19"/>
    </row>
    <row r="200" spans="2:5" ht="12.75" customHeight="1">
      <c r="B200" s="2" t="s">
        <v>190</v>
      </c>
      <c r="E200" s="19"/>
    </row>
    <row r="201" spans="2:5" ht="12.75">
      <c r="B201" s="2" t="s">
        <v>191</v>
      </c>
      <c r="E201" s="19"/>
    </row>
    <row r="202" spans="2:5" ht="12.75">
      <c r="B202" s="2" t="s">
        <v>192</v>
      </c>
      <c r="E202" s="19"/>
    </row>
    <row r="203" spans="2:5" ht="12.75" customHeight="1">
      <c r="B203" s="2" t="s">
        <v>193</v>
      </c>
      <c r="E203" s="19"/>
    </row>
    <row r="204" ht="12.75">
      <c r="E204" s="19"/>
    </row>
    <row r="205" ht="12.75" customHeight="1">
      <c r="E205" s="19"/>
    </row>
    <row r="206" spans="1:5" ht="12.75">
      <c r="A206" s="2" t="s">
        <v>75</v>
      </c>
      <c r="B206" s="61" t="s">
        <v>194</v>
      </c>
      <c r="E206" s="19"/>
    </row>
    <row r="207" ht="12.75">
      <c r="E207" s="19"/>
    </row>
    <row r="208" spans="2:5" ht="12.75">
      <c r="B208" s="2" t="s">
        <v>195</v>
      </c>
      <c r="E208" s="19"/>
    </row>
    <row r="209" spans="2:5" ht="12.75">
      <c r="B209" s="2" t="s">
        <v>196</v>
      </c>
      <c r="E209" s="19"/>
    </row>
    <row r="210" spans="2:5" ht="12.75">
      <c r="B210" s="2" t="s">
        <v>197</v>
      </c>
      <c r="E210" s="19"/>
    </row>
    <row r="211" spans="2:5" ht="12.75">
      <c r="B211" s="2" t="s">
        <v>198</v>
      </c>
      <c r="E211" s="19"/>
    </row>
    <row r="212" spans="2:5" ht="12.75">
      <c r="B212" s="2" t="s">
        <v>199</v>
      </c>
      <c r="E212" s="19"/>
    </row>
    <row r="213" ht="12.75">
      <c r="E213" s="19"/>
    </row>
    <row r="214" ht="12.75">
      <c r="E214" s="19"/>
    </row>
    <row r="215" spans="1:2" ht="12.75">
      <c r="A215" s="1" t="s">
        <v>270</v>
      </c>
      <c r="B215" s="8" t="s">
        <v>173</v>
      </c>
    </row>
    <row r="216" spans="1:2" ht="12.75">
      <c r="A216" s="1"/>
      <c r="B216" s="8" t="s">
        <v>174</v>
      </c>
    </row>
    <row r="217" spans="1:2" ht="12.75">
      <c r="A217" s="1"/>
      <c r="B217" s="8"/>
    </row>
    <row r="218" ht="12.75">
      <c r="B218" s="2" t="s">
        <v>175</v>
      </c>
    </row>
    <row r="219" ht="12.75">
      <c r="B219" s="2" t="s">
        <v>10</v>
      </c>
    </row>
    <row r="220" ht="12.75">
      <c r="A220" s="1"/>
    </row>
    <row r="221" ht="12.75">
      <c r="A221" s="1"/>
    </row>
    <row r="222" spans="1:7" ht="12.75">
      <c r="A222" s="1" t="s">
        <v>275</v>
      </c>
      <c r="B222" s="8" t="s">
        <v>288</v>
      </c>
      <c r="E222" s="26" t="s">
        <v>289</v>
      </c>
      <c r="F222" s="53" t="s">
        <v>290</v>
      </c>
      <c r="G222" s="26" t="s">
        <v>291</v>
      </c>
    </row>
    <row r="223" spans="1:7" ht="12.75">
      <c r="A223" s="1"/>
      <c r="E223" s="3" t="s">
        <v>253</v>
      </c>
      <c r="F223" s="52" t="s">
        <v>253</v>
      </c>
      <c r="G223" s="3" t="s">
        <v>253</v>
      </c>
    </row>
    <row r="224" spans="1:8" ht="12.75">
      <c r="A224" s="20"/>
      <c r="C224" s="2" t="s">
        <v>292</v>
      </c>
      <c r="E224" s="37">
        <f>10249.185+20619.554+4508.466+2906.181+16000</f>
        <v>54283.386</v>
      </c>
      <c r="F224" s="37">
        <f>23762.664+1969.445+11576.078+7348+7178.726</f>
        <v>51834.913</v>
      </c>
      <c r="G224" s="37">
        <f>+E224+F224</f>
        <v>106118.299</v>
      </c>
      <c r="H224" s="7"/>
    </row>
    <row r="225" spans="1:8" ht="12.75">
      <c r="A225" s="1"/>
      <c r="C225" s="2" t="s">
        <v>293</v>
      </c>
      <c r="E225" s="37">
        <f>29997.52+4725.607+1803.52+105327.17</f>
        <v>141853.81699999998</v>
      </c>
      <c r="F225" s="37">
        <f>2443.349+21081.07+5514.43</f>
        <v>29038.849000000002</v>
      </c>
      <c r="G225" s="37">
        <f>+E225+F225</f>
        <v>170892.66599999997</v>
      </c>
      <c r="H225" s="7"/>
    </row>
    <row r="226" spans="1:8" ht="12.75">
      <c r="A226" s="1"/>
      <c r="C226" s="2" t="s">
        <v>76</v>
      </c>
      <c r="E226" s="37">
        <v>150000</v>
      </c>
      <c r="F226" s="37">
        <v>0</v>
      </c>
      <c r="G226" s="37">
        <f>+E226+F226</f>
        <v>150000</v>
      </c>
      <c r="H226" s="7"/>
    </row>
    <row r="227" spans="1:7" ht="12.75">
      <c r="A227" s="1"/>
      <c r="C227" s="2" t="s">
        <v>176</v>
      </c>
      <c r="E227" s="37">
        <f>900000</f>
        <v>900000</v>
      </c>
      <c r="F227" s="37">
        <v>0</v>
      </c>
      <c r="G227" s="37">
        <f>+E227+F227</f>
        <v>900000</v>
      </c>
    </row>
    <row r="228" spans="1:7" ht="13.5" thickBot="1">
      <c r="A228" s="1"/>
      <c r="E228" s="38">
        <f>SUM(E224:E227)</f>
        <v>1246137.203</v>
      </c>
      <c r="F228" s="38">
        <f>SUM(F224:F227)</f>
        <v>80873.762</v>
      </c>
      <c r="G228" s="38">
        <f>SUM(G224:G227)</f>
        <v>1327010.9649999999</v>
      </c>
    </row>
    <row r="229" spans="1:7" ht="13.5" thickTop="1">
      <c r="A229" s="1"/>
      <c r="G229" s="6"/>
    </row>
    <row r="230" spans="1:7" ht="12.75">
      <c r="A230" s="1"/>
      <c r="C230" s="61" t="s">
        <v>294</v>
      </c>
      <c r="G230" s="7"/>
    </row>
    <row r="231" spans="1:7" ht="12.75">
      <c r="A231" s="1"/>
      <c r="C231" s="2" t="s">
        <v>295</v>
      </c>
      <c r="E231" s="39" t="s">
        <v>89</v>
      </c>
      <c r="F231" s="95"/>
      <c r="G231" s="15"/>
    </row>
    <row r="232" spans="1:7" ht="12.75">
      <c r="A232" s="1"/>
      <c r="C232" s="2" t="s">
        <v>296</v>
      </c>
      <c r="E232" s="39" t="s">
        <v>88</v>
      </c>
      <c r="F232" s="22"/>
      <c r="G232" s="15"/>
    </row>
    <row r="233" ht="12.75">
      <c r="A233" s="1"/>
    </row>
    <row r="234" spans="1:7" ht="12.75">
      <c r="A234" s="1"/>
      <c r="E234" s="15"/>
      <c r="F234" s="22"/>
      <c r="G234" s="15"/>
    </row>
    <row r="235" spans="1:7" ht="12.75">
      <c r="A235" s="1"/>
      <c r="B235" s="2" t="s">
        <v>8</v>
      </c>
      <c r="E235" s="15"/>
      <c r="F235" s="22"/>
      <c r="G235" s="15"/>
    </row>
    <row r="236" spans="1:7" ht="12.75">
      <c r="A236" s="1"/>
      <c r="B236" s="2" t="s">
        <v>177</v>
      </c>
      <c r="E236" s="15"/>
      <c r="F236" s="22"/>
      <c r="G236" s="15"/>
    </row>
    <row r="237" spans="1:7" ht="12.75">
      <c r="A237" s="1"/>
      <c r="B237" s="2" t="s">
        <v>90</v>
      </c>
      <c r="E237" s="15"/>
      <c r="F237" s="22"/>
      <c r="G237" s="15"/>
    </row>
    <row r="238" spans="1:7" ht="12.75">
      <c r="A238" s="1"/>
      <c r="B238" s="2" t="s">
        <v>178</v>
      </c>
      <c r="E238" s="15"/>
      <c r="F238" s="22"/>
      <c r="G238" s="15"/>
    </row>
    <row r="239" spans="1:7" ht="12.75">
      <c r="A239" s="1"/>
      <c r="E239" s="15"/>
      <c r="F239" s="22"/>
      <c r="G239" s="15"/>
    </row>
    <row r="240" ht="12.75">
      <c r="A240" s="1"/>
    </row>
    <row r="241" spans="1:2" ht="12.75">
      <c r="A241" s="1" t="s">
        <v>276</v>
      </c>
      <c r="B241" s="8" t="s">
        <v>297</v>
      </c>
    </row>
    <row r="242" ht="12.75">
      <c r="A242" s="1"/>
    </row>
    <row r="243" spans="1:2" ht="12.75">
      <c r="A243" s="1"/>
      <c r="B243" s="2" t="s">
        <v>87</v>
      </c>
    </row>
    <row r="244" ht="12.75">
      <c r="A244" s="1"/>
    </row>
    <row r="245" ht="12.75">
      <c r="A245" s="1"/>
    </row>
    <row r="246" spans="1:2" ht="12.75">
      <c r="A246" s="1" t="s">
        <v>277</v>
      </c>
      <c r="B246" s="8" t="s">
        <v>299</v>
      </c>
    </row>
    <row r="247" ht="12.75">
      <c r="A247" s="1"/>
    </row>
    <row r="248" spans="1:2" ht="12.75">
      <c r="A248" s="1"/>
      <c r="B248" s="2" t="s">
        <v>300</v>
      </c>
    </row>
    <row r="249" ht="12.75">
      <c r="A249" s="1"/>
    </row>
    <row r="250" spans="1:3" ht="12.75">
      <c r="A250" s="1"/>
      <c r="C250" s="68"/>
    </row>
    <row r="251" spans="1:2" ht="12.75">
      <c r="A251" s="1" t="s">
        <v>279</v>
      </c>
      <c r="B251" s="8" t="s">
        <v>302</v>
      </c>
    </row>
    <row r="252" ht="12.75">
      <c r="A252" s="1"/>
    </row>
    <row r="253" ht="12.75">
      <c r="A253" s="1"/>
    </row>
    <row r="254" spans="1:4" ht="12.75">
      <c r="A254" s="1"/>
      <c r="B254" s="96">
        <v>13.1</v>
      </c>
      <c r="D254" s="2" t="s">
        <v>205</v>
      </c>
    </row>
    <row r="255" spans="1:4" ht="12.75">
      <c r="A255" s="1"/>
      <c r="D255" s="2" t="s">
        <v>206</v>
      </c>
    </row>
    <row r="256" spans="1:4" ht="12.75">
      <c r="A256" s="1"/>
      <c r="D256" s="2" t="s">
        <v>212</v>
      </c>
    </row>
    <row r="257" spans="1:4" ht="12.75">
      <c r="A257" s="1"/>
      <c r="D257" s="2" t="s">
        <v>213</v>
      </c>
    </row>
    <row r="258" ht="12.75">
      <c r="A258" s="1"/>
    </row>
    <row r="259" spans="1:4" ht="12.75">
      <c r="A259" s="1"/>
      <c r="D259" s="2" t="s">
        <v>214</v>
      </c>
    </row>
    <row r="260" spans="1:4" ht="12.75">
      <c r="A260" s="1"/>
      <c r="D260" s="2" t="s">
        <v>215</v>
      </c>
    </row>
    <row r="261" ht="12.75">
      <c r="A261" s="1"/>
    </row>
    <row r="262" spans="1:4" ht="12.75">
      <c r="A262" s="1"/>
      <c r="D262" s="2" t="s">
        <v>216</v>
      </c>
    </row>
    <row r="263" spans="1:4" ht="12.75">
      <c r="A263" s="1"/>
      <c r="D263" s="2" t="s">
        <v>217</v>
      </c>
    </row>
    <row r="264" spans="1:4" ht="12.75">
      <c r="A264" s="1"/>
      <c r="D264" s="2" t="s">
        <v>218</v>
      </c>
    </row>
    <row r="265" ht="12.75">
      <c r="A265" s="1"/>
    </row>
    <row r="266" spans="1:4" ht="12.75">
      <c r="A266" s="1"/>
      <c r="B266" s="27"/>
      <c r="D266" s="2" t="s">
        <v>219</v>
      </c>
    </row>
    <row r="267" spans="1:4" ht="12.75">
      <c r="A267" s="1"/>
      <c r="D267" s="2" t="s">
        <v>154</v>
      </c>
    </row>
    <row r="268" spans="1:4" ht="12.75">
      <c r="A268" s="1"/>
      <c r="D268" s="2" t="s">
        <v>200</v>
      </c>
    </row>
    <row r="269" spans="1:4" ht="12.75">
      <c r="A269" s="1"/>
      <c r="D269" s="2" t="s">
        <v>201</v>
      </c>
    </row>
    <row r="270" ht="12.75">
      <c r="A270" s="1"/>
    </row>
    <row r="271" spans="1:4" ht="12.75">
      <c r="A271" s="1"/>
      <c r="D271" s="2" t="s">
        <v>220</v>
      </c>
    </row>
    <row r="272" spans="1:4" ht="12.75">
      <c r="A272" s="1"/>
      <c r="D272" s="2" t="s">
        <v>221</v>
      </c>
    </row>
    <row r="273" ht="12.75">
      <c r="A273" s="1"/>
    </row>
    <row r="274" ht="12.75">
      <c r="A274" s="1"/>
    </row>
    <row r="275" spans="1:4" ht="12.75">
      <c r="A275" s="1"/>
      <c r="B275" s="96">
        <v>13.2</v>
      </c>
      <c r="D275" s="2" t="s">
        <v>222</v>
      </c>
    </row>
    <row r="276" spans="1:4" ht="12.75">
      <c r="A276" s="1"/>
      <c r="D276" s="2" t="s">
        <v>223</v>
      </c>
    </row>
    <row r="277" spans="1:4" ht="12.75">
      <c r="A277" s="1"/>
      <c r="D277" s="2" t="s">
        <v>224</v>
      </c>
    </row>
    <row r="278" spans="1:4" ht="12.75">
      <c r="A278" s="1"/>
      <c r="D278" s="2" t="s">
        <v>226</v>
      </c>
    </row>
    <row r="279" spans="1:4" ht="12.75">
      <c r="A279" s="1"/>
      <c r="D279" s="2" t="s">
        <v>227</v>
      </c>
    </row>
    <row r="280" spans="1:4" ht="12.75">
      <c r="A280" s="1"/>
      <c r="D280" s="2" t="s">
        <v>81</v>
      </c>
    </row>
    <row r="281" spans="1:4" ht="12.75">
      <c r="A281" s="1"/>
      <c r="D281" s="2" t="s">
        <v>202</v>
      </c>
    </row>
    <row r="282" ht="12.75">
      <c r="A282" s="1"/>
    </row>
    <row r="283" spans="1:4" ht="12.75">
      <c r="A283" s="1"/>
      <c r="D283" s="2" t="s">
        <v>203</v>
      </c>
    </row>
    <row r="284" spans="1:4" ht="12.75">
      <c r="A284" s="1"/>
      <c r="D284" s="2" t="s">
        <v>204</v>
      </c>
    </row>
    <row r="285" ht="12.75">
      <c r="A285" s="1"/>
    </row>
    <row r="286" spans="1:2" ht="13.5">
      <c r="A286" s="1"/>
      <c r="B286" s="29"/>
    </row>
    <row r="287" spans="1:2" ht="12.75">
      <c r="A287" s="1" t="s">
        <v>298</v>
      </c>
      <c r="B287" s="8" t="s">
        <v>304</v>
      </c>
    </row>
    <row r="288" spans="1:7" ht="12.75">
      <c r="A288" s="1"/>
      <c r="B288" s="8"/>
      <c r="G288" s="3"/>
    </row>
    <row r="289" spans="1:7" ht="12.75">
      <c r="A289" s="1"/>
      <c r="E289" s="3"/>
      <c r="F289" s="52" t="s">
        <v>305</v>
      </c>
      <c r="G289" s="3" t="s">
        <v>291</v>
      </c>
    </row>
    <row r="290" spans="1:7" ht="12.75">
      <c r="A290" s="1"/>
      <c r="E290" s="3"/>
      <c r="F290" s="52" t="s">
        <v>306</v>
      </c>
      <c r="G290" s="3" t="s">
        <v>307</v>
      </c>
    </row>
    <row r="291" spans="1:7" ht="12.75">
      <c r="A291" s="1"/>
      <c r="B291" s="8" t="s">
        <v>308</v>
      </c>
      <c r="E291" s="26" t="s">
        <v>16</v>
      </c>
      <c r="F291" s="53" t="s">
        <v>258</v>
      </c>
      <c r="G291" s="26" t="s">
        <v>309</v>
      </c>
    </row>
    <row r="292" spans="1:7" ht="12.75">
      <c r="A292" s="1"/>
      <c r="E292" s="3" t="s">
        <v>253</v>
      </c>
      <c r="F292" s="52" t="s">
        <v>253</v>
      </c>
      <c r="G292" s="3" t="s">
        <v>253</v>
      </c>
    </row>
    <row r="293" spans="1:7" ht="12.75">
      <c r="A293" s="1"/>
      <c r="B293" s="2" t="s">
        <v>84</v>
      </c>
      <c r="E293" s="6">
        <f>189352+4669</f>
        <v>194021</v>
      </c>
      <c r="F293" s="6">
        <f>3818+15851-344+530</f>
        <v>19855</v>
      </c>
      <c r="G293" s="6">
        <f>2252056.324-5204.437+616098.534-41322.72-6802+5671</f>
        <v>2820496.701</v>
      </c>
    </row>
    <row r="294" spans="1:7" ht="12.75">
      <c r="A294" s="1"/>
      <c r="B294" s="2" t="s">
        <v>225</v>
      </c>
      <c r="E294" s="6">
        <v>17733</v>
      </c>
      <c r="F294" s="6">
        <v>850</v>
      </c>
      <c r="G294" s="6">
        <f>7655.627+5622</f>
        <v>13277.627</v>
      </c>
    </row>
    <row r="295" spans="1:7" ht="12.75">
      <c r="A295" s="1"/>
      <c r="B295" s="2" t="s">
        <v>310</v>
      </c>
      <c r="E295" s="6">
        <v>1338</v>
      </c>
      <c r="F295" s="6">
        <v>219</v>
      </c>
      <c r="G295" s="6">
        <v>68872.09</v>
      </c>
    </row>
    <row r="296" spans="1:7" ht="12.75">
      <c r="A296" s="1"/>
      <c r="B296" s="2" t="s">
        <v>311</v>
      </c>
      <c r="E296" s="6">
        <v>4828</v>
      </c>
      <c r="F296" s="6">
        <v>239</v>
      </c>
      <c r="G296" s="6">
        <v>12721.328</v>
      </c>
    </row>
    <row r="297" spans="1:7" ht="12.75">
      <c r="A297" s="1"/>
      <c r="B297" s="2" t="s">
        <v>312</v>
      </c>
      <c r="E297" s="6">
        <v>11777</v>
      </c>
      <c r="F297" s="6">
        <v>729</v>
      </c>
      <c r="G297" s="6">
        <v>47205.017</v>
      </c>
    </row>
    <row r="298" spans="1:7" ht="12.75">
      <c r="A298" s="1"/>
      <c r="B298" s="2" t="s">
        <v>313</v>
      </c>
      <c r="E298" s="6">
        <v>926</v>
      </c>
      <c r="F298" s="6">
        <v>-776.4</v>
      </c>
      <c r="G298" s="6">
        <v>-2235.355</v>
      </c>
    </row>
    <row r="299" spans="1:7" ht="12.75">
      <c r="A299" s="1"/>
      <c r="B299" s="2" t="s">
        <v>92</v>
      </c>
      <c r="E299" s="11">
        <v>2907</v>
      </c>
      <c r="F299" s="11">
        <v>-1759</v>
      </c>
      <c r="G299" s="11">
        <v>92649.099</v>
      </c>
    </row>
    <row r="300" spans="1:7" ht="12.75">
      <c r="A300" s="1"/>
      <c r="E300" s="6">
        <f>SUM(E293:E299)</f>
        <v>233530</v>
      </c>
      <c r="F300" s="6">
        <f>SUM(F293:F299)</f>
        <v>19356.6</v>
      </c>
      <c r="G300" s="6">
        <f>SUM(G293:G299)</f>
        <v>3052986.5069999998</v>
      </c>
    </row>
    <row r="301" spans="1:7" ht="12.75">
      <c r="A301" s="1"/>
      <c r="B301" s="2" t="s">
        <v>91</v>
      </c>
      <c r="E301" s="6"/>
      <c r="F301" s="6">
        <v>-1114</v>
      </c>
      <c r="G301" s="6"/>
    </row>
    <row r="302" spans="1:7" ht="13.5" thickBot="1">
      <c r="A302" s="1"/>
      <c r="E302" s="36">
        <f>SUM(E300:E301)</f>
        <v>233530</v>
      </c>
      <c r="F302" s="36">
        <f>SUM(F300:F301)</f>
        <v>18242.6</v>
      </c>
      <c r="G302" s="36">
        <f>SUM(G300:G301)</f>
        <v>3052986.5069999998</v>
      </c>
    </row>
    <row r="303" spans="1:7" ht="13.5" thickTop="1">
      <c r="A303" s="1"/>
      <c r="E303" s="6"/>
      <c r="F303" s="6"/>
      <c r="G303" s="6"/>
    </row>
    <row r="304" spans="1:7" ht="12.75">
      <c r="A304" s="1"/>
      <c r="G304" s="7"/>
    </row>
    <row r="305" spans="1:2" ht="12.75">
      <c r="A305" s="1" t="s">
        <v>301</v>
      </c>
      <c r="B305" s="8" t="s">
        <v>228</v>
      </c>
    </row>
    <row r="306" spans="1:2" ht="12.75">
      <c r="A306" s="1"/>
      <c r="B306" s="8" t="s">
        <v>229</v>
      </c>
    </row>
    <row r="307" spans="1:2" ht="12.75">
      <c r="A307" s="1"/>
      <c r="B307" s="8"/>
    </row>
    <row r="308" spans="1:2" ht="12.75">
      <c r="A308" s="1"/>
      <c r="B308" s="8"/>
    </row>
    <row r="309" spans="1:9" ht="12.75">
      <c r="A309" s="1"/>
      <c r="B309" s="97"/>
      <c r="C309" s="98"/>
      <c r="D309" s="98"/>
      <c r="E309" s="98"/>
      <c r="F309" s="99" t="s">
        <v>4</v>
      </c>
      <c r="G309" s="99" t="s">
        <v>245</v>
      </c>
      <c r="H309" s="91" t="s">
        <v>230</v>
      </c>
      <c r="I309" s="91" t="s">
        <v>230</v>
      </c>
    </row>
    <row r="310" spans="1:9" ht="12.75">
      <c r="A310" s="1"/>
      <c r="B310" s="100"/>
      <c r="C310" s="19"/>
      <c r="D310" s="19"/>
      <c r="E310" s="19"/>
      <c r="F310" s="101" t="s">
        <v>231</v>
      </c>
      <c r="G310" s="101" t="s">
        <v>231</v>
      </c>
      <c r="H310" s="101" t="s">
        <v>232</v>
      </c>
      <c r="I310" s="101" t="s">
        <v>232</v>
      </c>
    </row>
    <row r="311" spans="1:9" ht="12.75">
      <c r="A311" s="1"/>
      <c r="B311" s="100"/>
      <c r="C311" s="19"/>
      <c r="D311" s="19"/>
      <c r="E311" s="19"/>
      <c r="F311" s="102" t="s">
        <v>5</v>
      </c>
      <c r="G311" s="102" t="s">
        <v>233</v>
      </c>
      <c r="H311" s="102"/>
      <c r="I311" s="102"/>
    </row>
    <row r="312" spans="1:9" ht="12.75">
      <c r="A312" s="1"/>
      <c r="B312" s="103"/>
      <c r="C312" s="64"/>
      <c r="D312" s="64"/>
      <c r="E312" s="64"/>
      <c r="F312" s="104" t="s">
        <v>234</v>
      </c>
      <c r="G312" s="104" t="s">
        <v>234</v>
      </c>
      <c r="H312" s="104" t="s">
        <v>234</v>
      </c>
      <c r="I312" s="104" t="s">
        <v>235</v>
      </c>
    </row>
    <row r="313" spans="1:9" ht="12.75">
      <c r="A313" s="1"/>
      <c r="B313" s="100"/>
      <c r="C313" s="19"/>
      <c r="D313" s="19"/>
      <c r="E313" s="19"/>
      <c r="F313" s="55"/>
      <c r="G313" s="55"/>
      <c r="H313" s="55"/>
      <c r="I313" s="55"/>
    </row>
    <row r="314" spans="1:9" ht="12.75">
      <c r="A314" s="1"/>
      <c r="B314" s="105" t="s">
        <v>16</v>
      </c>
      <c r="C314" s="19"/>
      <c r="D314" s="19"/>
      <c r="E314" s="19"/>
      <c r="F314" s="47">
        <v>233530</v>
      </c>
      <c r="G314" s="47">
        <v>259269</v>
      </c>
      <c r="H314" s="47">
        <f>+F314-G314</f>
        <v>-25739</v>
      </c>
      <c r="I314" s="106">
        <f>+H314/G314</f>
        <v>-0.09927527008628105</v>
      </c>
    </row>
    <row r="315" spans="1:9" ht="12.75">
      <c r="A315" s="1"/>
      <c r="B315" s="107"/>
      <c r="C315" s="64"/>
      <c r="D315" s="64"/>
      <c r="E315" s="64"/>
      <c r="F315" s="48"/>
      <c r="G315" s="48"/>
      <c r="H315" s="48"/>
      <c r="I315" s="108"/>
    </row>
    <row r="316" spans="1:9" ht="12.75">
      <c r="A316" s="1"/>
      <c r="B316" s="105" t="s">
        <v>156</v>
      </c>
      <c r="C316" s="19"/>
      <c r="D316" s="19"/>
      <c r="E316" s="19"/>
      <c r="F316" s="47"/>
      <c r="G316" s="47"/>
      <c r="H316" s="47"/>
      <c r="I316" s="109"/>
    </row>
    <row r="317" spans="1:9" ht="12.75">
      <c r="A317" s="1"/>
      <c r="B317" s="107" t="s">
        <v>155</v>
      </c>
      <c r="C317" s="64"/>
      <c r="D317" s="64"/>
      <c r="E317" s="64"/>
      <c r="F317" s="48">
        <v>18242</v>
      </c>
      <c r="G317" s="48">
        <v>16786</v>
      </c>
      <c r="H317" s="48">
        <f>+F317-G317</f>
        <v>1456</v>
      </c>
      <c r="I317" s="108">
        <f>+H317/G317</f>
        <v>0.08673894912427023</v>
      </c>
    </row>
    <row r="318" spans="1:2" ht="12.75">
      <c r="A318" s="1"/>
      <c r="B318" s="8"/>
    </row>
    <row r="319" spans="1:2" ht="12.75">
      <c r="A319" s="1"/>
      <c r="B319" s="2" t="s">
        <v>85</v>
      </c>
    </row>
    <row r="320" spans="1:2" ht="12.75">
      <c r="A320" s="1"/>
      <c r="B320" s="2" t="s">
        <v>207</v>
      </c>
    </row>
    <row r="321" ht="12.75">
      <c r="A321" s="1"/>
    </row>
    <row r="322" spans="1:2" ht="12.75">
      <c r="A322" s="1"/>
      <c r="B322" s="2" t="s">
        <v>86</v>
      </c>
    </row>
    <row r="323" spans="1:2" ht="12.75">
      <c r="A323" s="1"/>
      <c r="B323" s="2" t="s">
        <v>344</v>
      </c>
    </row>
    <row r="324" ht="12.75">
      <c r="A324" s="1"/>
    </row>
    <row r="325" ht="12.75">
      <c r="A325" s="1"/>
    </row>
    <row r="326" spans="1:2" ht="12.75">
      <c r="A326" s="1" t="s">
        <v>303</v>
      </c>
      <c r="B326" s="8" t="s">
        <v>315</v>
      </c>
    </row>
    <row r="327" ht="12.75">
      <c r="A327" s="1"/>
    </row>
    <row r="328" spans="1:2" ht="12.75">
      <c r="A328" s="1"/>
      <c r="B328" s="2" t="s">
        <v>210</v>
      </c>
    </row>
    <row r="329" spans="1:2" ht="12.75">
      <c r="A329" s="1"/>
      <c r="B329" s="2" t="s">
        <v>208</v>
      </c>
    </row>
    <row r="330" ht="12.75">
      <c r="A330" s="1"/>
    </row>
    <row r="331" spans="1:2" ht="12.75">
      <c r="A331" s="1"/>
      <c r="B331" s="2" t="s">
        <v>209</v>
      </c>
    </row>
    <row r="332" ht="12.75">
      <c r="A332" s="1"/>
    </row>
    <row r="333" ht="12.75">
      <c r="A333" s="1"/>
    </row>
    <row r="334" spans="1:2" ht="12.75">
      <c r="A334" s="1" t="s">
        <v>24</v>
      </c>
      <c r="B334" s="8" t="s">
        <v>160</v>
      </c>
    </row>
    <row r="335" spans="1:2" ht="12.75">
      <c r="A335" s="1"/>
      <c r="B335" s="8" t="s">
        <v>159</v>
      </c>
    </row>
    <row r="336" spans="1:2" ht="12.75">
      <c r="A336" s="1"/>
      <c r="B336" s="8"/>
    </row>
    <row r="337" spans="1:2" ht="12.75">
      <c r="A337" s="110"/>
      <c r="B337" s="2" t="s">
        <v>331</v>
      </c>
    </row>
    <row r="338" spans="1:2" ht="12.75">
      <c r="A338" s="1"/>
      <c r="B338" s="2" t="s">
        <v>332</v>
      </c>
    </row>
    <row r="339" ht="12.75">
      <c r="A339" s="1"/>
    </row>
    <row r="340" ht="12.75">
      <c r="A340" s="1"/>
    </row>
    <row r="341" spans="1:2" ht="12.75">
      <c r="A341" s="1" t="s">
        <v>314</v>
      </c>
      <c r="B341" s="8" t="s">
        <v>286</v>
      </c>
    </row>
    <row r="342" ht="12.75">
      <c r="A342" s="1"/>
    </row>
    <row r="343" spans="1:2" ht="12.75">
      <c r="A343" s="1"/>
      <c r="B343" s="2" t="s">
        <v>287</v>
      </c>
    </row>
    <row r="344" ht="12.75">
      <c r="A344" s="1"/>
    </row>
    <row r="345" ht="12.75">
      <c r="A345" s="1"/>
    </row>
    <row r="346" spans="1:2" ht="12.75">
      <c r="A346" s="1" t="s">
        <v>316</v>
      </c>
      <c r="B346" s="8" t="s">
        <v>317</v>
      </c>
    </row>
    <row r="347" ht="12.75">
      <c r="A347" s="1"/>
    </row>
    <row r="348" ht="12.75">
      <c r="A348" s="1"/>
    </row>
    <row r="349" spans="1:2" ht="12.75">
      <c r="A349" s="1"/>
      <c r="B349" s="2" t="s">
        <v>321</v>
      </c>
    </row>
    <row r="350" spans="1:2" ht="12.75">
      <c r="A350" s="1"/>
      <c r="B350" s="2" t="s">
        <v>322</v>
      </c>
    </row>
    <row r="351" spans="1:2" ht="12.75">
      <c r="A351" s="1"/>
      <c r="B351" s="2" t="s">
        <v>323</v>
      </c>
    </row>
    <row r="352" spans="1:2" ht="12.75">
      <c r="A352" s="1"/>
      <c r="B352" s="2" t="s">
        <v>324</v>
      </c>
    </row>
    <row r="353" spans="1:2" ht="12.75">
      <c r="A353" s="1"/>
      <c r="B353" s="2" t="s">
        <v>325</v>
      </c>
    </row>
    <row r="354" ht="12.75">
      <c r="A354" s="1"/>
    </row>
    <row r="355" spans="1:2" ht="12.75">
      <c r="A355" s="1" t="s">
        <v>318</v>
      </c>
      <c r="B355" s="8" t="s">
        <v>6</v>
      </c>
    </row>
    <row r="356" ht="12.75">
      <c r="A356" s="1"/>
    </row>
    <row r="357" spans="1:2" ht="12.75">
      <c r="A357" s="1"/>
      <c r="B357" s="2" t="s">
        <v>9</v>
      </c>
    </row>
    <row r="358" spans="1:2" ht="12.75">
      <c r="A358" s="1"/>
      <c r="B358" s="8"/>
    </row>
    <row r="359" spans="1:2" ht="12.75">
      <c r="A359" s="1" t="s">
        <v>319</v>
      </c>
      <c r="B359" s="8" t="s">
        <v>320</v>
      </c>
    </row>
    <row r="360" ht="12.75">
      <c r="A360" s="1"/>
    </row>
    <row r="361" ht="12.75">
      <c r="B361" s="2" t="s">
        <v>74</v>
      </c>
    </row>
    <row r="367" ht="12.75">
      <c r="A367" s="1"/>
    </row>
    <row r="368" ht="12.75">
      <c r="A368" s="1"/>
    </row>
  </sheetData>
  <mergeCells count="4">
    <mergeCell ref="B182:C182"/>
    <mergeCell ref="B183:C183"/>
    <mergeCell ref="B184:C184"/>
    <mergeCell ref="B186:C186"/>
  </mergeCells>
  <printOptions/>
  <pageMargins left="0.75" right="0.75" top="1" bottom="1" header="0.5" footer="0.5"/>
  <pageSetup horizontalDpi="600" verticalDpi="600" orientation="portrait" paperSize="9" scale="72" r:id="rId1"/>
  <headerFooter alignWithMargins="0">
    <oddFooter>&amp;CPage &amp;P of &amp;N</oddFooter>
  </headerFooter>
  <rowBreaks count="4" manualBreakCount="4">
    <brk id="75" max="255" man="1"/>
    <brk id="144" max="255" man="1"/>
    <brk id="213" max="255" man="1"/>
    <brk id="2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TALAM CORPORATION BHD</dc:creator>
  <cp:keywords/>
  <dc:description/>
  <cp:lastModifiedBy>User</cp:lastModifiedBy>
  <cp:lastPrinted>2002-06-27T07:50:43Z</cp:lastPrinted>
  <dcterms:created xsi:type="dcterms:W3CDTF">1999-08-24T07:03:38Z</dcterms:created>
  <dcterms:modified xsi:type="dcterms:W3CDTF">2002-06-27T08:49:18Z</dcterms:modified>
  <cp:category/>
  <cp:version/>
  <cp:contentType/>
  <cp:contentStatus/>
</cp:coreProperties>
</file>